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customProperty10.bin" ContentType="application/vnd.openxmlformats-officedocument.spreadsheetml.customProperty"/>
  <Override PartName="/xl/drawings/drawing4.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5.xml" ContentType="application/vnd.openxmlformats-officedocument.drawing+xml"/>
  <Override PartName="/xl/activeX/activeX8.xml" ContentType="application/vnd.ms-office.activeX+xml"/>
  <Override PartName="/xl/activeX/activeX8.bin" ContentType="application/vnd.ms-office.activeX"/>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drawings/drawing6.xml" ContentType="application/vnd.openxmlformats-officedocument.drawing+xml"/>
  <Override PartName="/xl/activeX/activeX9.xml" ContentType="application/vnd.ms-office.activeX+xml"/>
  <Override PartName="/xl/activeX/activeX9.bin" ContentType="application/vnd.ms-office.activeX"/>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drawings/drawing7.xml" ContentType="application/vnd.openxmlformats-officedocument.drawing+xml"/>
  <Override PartName="/xl/activeX/activeX10.xml" ContentType="application/vnd.ms-office.activeX+xml"/>
  <Override PartName="/xl/activeX/activeX10.bin" ContentType="application/vnd.ms-office.activeX"/>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drawings/drawing8.xml" ContentType="application/vnd.openxmlformats-officedocument.drawing+xml"/>
  <Override PartName="/xl/activeX/activeX11.xml" ContentType="application/vnd.ms-office.activeX+xml"/>
  <Override PartName="/xl/activeX/activeX11.bin" ContentType="application/vnd.ms-office.activeX"/>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drawings/drawing9.xml" ContentType="application/vnd.openxmlformats-officedocument.drawing+xml"/>
  <Override PartName="/xl/activeX/activeX12.xml" ContentType="application/vnd.ms-office.activeX+xml"/>
  <Override PartName="/xl/activeX/activeX12.bin" ContentType="application/vnd.ms-office.activeX"/>
  <Override PartName="/xl/customProperty26.bin" ContentType="application/vnd.openxmlformats-officedocument.spreadsheetml.customProperty"/>
  <Override PartName="/xl/customProperty27.bin" ContentType="application/vnd.openxmlformats-officedocument.spreadsheetml.customProperty"/>
  <Override PartName="/xl/drawings/drawing10.xml" ContentType="application/vnd.openxmlformats-officedocument.drawing+xml"/>
  <Override PartName="/xl/activeX/activeX13.xml" ContentType="application/vnd.ms-office.activeX+xml"/>
  <Override PartName="/xl/activeX/activeX13.bin" ContentType="application/vnd.ms-office.activeX"/>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drawings/drawing11.xml" ContentType="application/vnd.openxmlformats-officedocument.drawing+xml"/>
  <Override PartName="/xl/activeX/activeX14.xml" ContentType="application/vnd.ms-office.activeX+xml"/>
  <Override PartName="/xl/activeX/activeX14.bin" ContentType="application/vnd.ms-office.activeX"/>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drawings/drawing12.xml" ContentType="application/vnd.openxmlformats-officedocument.drawing+xml"/>
  <Override PartName="/xl/activeX/activeX15.xml" ContentType="application/vnd.ms-office.activeX+xml"/>
  <Override PartName="/xl/activeX/activeX15.bin" ContentType="application/vnd.ms-office.activeX"/>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drawings/drawing13.xml" ContentType="application/vnd.openxmlformats-officedocument.drawing+xml"/>
  <Override PartName="/xl/activeX/activeX16.xml" ContentType="application/vnd.ms-office.activeX+xml"/>
  <Override PartName="/xl/activeX/activeX16.bin" ContentType="application/vnd.ms-office.activeX"/>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drawings/drawing14.xml" ContentType="application/vnd.openxmlformats-officedocument.drawing+xml"/>
  <Override PartName="/xl/activeX/activeX17.xml" ContentType="application/vnd.ms-office.activeX+xml"/>
  <Override PartName="/xl/activeX/activeX17.bin" ContentType="application/vnd.ms-office.activeX"/>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drawings/drawing15.xml" ContentType="application/vnd.openxmlformats-officedocument.drawing+xml"/>
  <Override PartName="/xl/activeX/activeX18.xml" ContentType="application/vnd.ms-office.activeX+xml"/>
  <Override PartName="/xl/activeX/activeX18.bin" ContentType="application/vnd.ms-office.activeX"/>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drawings/drawing16.xml" ContentType="application/vnd.openxmlformats-officedocument.drawing+xml"/>
  <Override PartName="/xl/activeX/activeX19.xml" ContentType="application/vnd.ms-office.activeX+xml"/>
  <Override PartName="/xl/activeX/activeX19.bin" ContentType="application/vnd.ms-office.activeX"/>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drawings/drawing17.xml" ContentType="application/vnd.openxmlformats-officedocument.drawing+xml"/>
  <Override PartName="/xl/activeX/activeX20.xml" ContentType="application/vnd.ms-office.activeX+xml"/>
  <Override PartName="/xl/activeX/activeX20.bin" ContentType="application/vnd.ms-office.activeX"/>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drawings/drawing18.xml" ContentType="application/vnd.openxmlformats-officedocument.drawing+xml"/>
  <Override PartName="/xl/activeX/activeX21.xml" ContentType="application/vnd.ms-office.activeX+xml"/>
  <Override PartName="/xl/activeX/activeX21.bin" ContentType="application/vnd.ms-office.activeX"/>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drawings/drawing19.xml" ContentType="application/vnd.openxmlformats-officedocument.drawing+xml"/>
  <Override PartName="/xl/activeX/activeX22.xml" ContentType="application/vnd.ms-office.activeX+xml"/>
  <Override PartName="/xl/activeX/activeX22.bin" ContentType="application/vnd.ms-office.activeX"/>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drawings/drawing20.xml" ContentType="application/vnd.openxmlformats-officedocument.drawing+xml"/>
  <Override PartName="/xl/activeX/activeX23.xml" ContentType="application/vnd.ms-office.activeX+xml"/>
  <Override PartName="/xl/activeX/activeX23.bin" ContentType="application/vnd.ms-office.activeX"/>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drawings/drawing21.xml" ContentType="application/vnd.openxmlformats-officedocument.drawing+xml"/>
  <Override PartName="/xl/activeX/activeX24.xml" ContentType="application/vnd.ms-office.activeX+xml"/>
  <Override PartName="/xl/activeX/activeX24.bin" ContentType="application/vnd.ms-office.activeX"/>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drawings/drawing22.xml" ContentType="application/vnd.openxmlformats-officedocument.drawing+xml"/>
  <Override PartName="/xl/activeX/activeX25.xml" ContentType="application/vnd.ms-office.activeX+xml"/>
  <Override PartName="/xl/activeX/activeX25.bin" ContentType="application/vnd.ms-office.activeX"/>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04. Quarters\2024\Q1\Supplemental\"/>
    </mc:Choice>
  </mc:AlternateContent>
  <bookViews>
    <workbookView xWindow="17730" yWindow="0" windowWidth="11070" windowHeight="7620" tabRatio="936" firstSheet="1" activeTab="1"/>
  </bookViews>
  <sheets>
    <sheet name="Conso Validation" sheetId="48" state="hidden" r:id="rId1"/>
    <sheet name="Cover Page " sheetId="50" r:id="rId2"/>
    <sheet name="BCE Inc. IS Summary p2" sheetId="39" r:id="rId3"/>
    <sheet name="EPMFormattingSheet" sheetId="20" state="hidden" r:id="rId4"/>
    <sheet name="BCE Inc. IS HIST p3" sheetId="38" r:id="rId5"/>
    <sheet name="BCE Inc Seg Info Summary p4" sheetId="56" r:id="rId6"/>
    <sheet name="BCE Inc. Seg Info HIS p5" sheetId="54" r:id="rId7"/>
    <sheet name="BCE Inc. Seg Info HIST p5" sheetId="53" state="hidden" r:id="rId8"/>
    <sheet name="CTS HIST p6FMO-delete" sheetId="57" state="hidden" r:id="rId9"/>
    <sheet name="CTS Summary p6" sheetId="58" r:id="rId10"/>
    <sheet name="CTS HIST Info p7" sheetId="55" r:id="rId11"/>
    <sheet name="CTS Metrics Summary p8" sheetId="59" r:id="rId12"/>
    <sheet name="BCE Inc. Seg Info Summary p4" sheetId="21" state="hidden" r:id="rId13"/>
    <sheet name="Bell Wireless Summary p6" sheetId="52" state="hidden" r:id="rId14"/>
    <sheet name="Bell Wireless HIST p7" sheetId="51" state="hidden" r:id="rId15"/>
    <sheet name="Bell Wireline Summary p8" sheetId="34" state="hidden" r:id="rId16"/>
    <sheet name="Bell Wireline HIST p9" sheetId="31" state="hidden" r:id="rId17"/>
    <sheet name="CTS HIST Info p9" sheetId="60" r:id="rId18"/>
    <sheet name="Net Debt &amp; Bell other info p10" sheetId="47" r:id="rId19"/>
    <sheet name="BCE Inc. BS p11" sheetId="35" r:id="rId20"/>
    <sheet name="BCE Inc. CF Summary p12" sheetId="46" r:id="rId21"/>
    <sheet name="BCE Inc. CF HIST p13" sheetId="37" r:id="rId22"/>
    <sheet name="Accomp Notes p14" sheetId="61" r:id="rId23"/>
    <sheet name="Accomp Notes p15" sheetId="63" r:id="rId24"/>
    <sheet name="Accomp Notes p16" sheetId="64" r:id="rId25"/>
    <sheet name="Accomp Notes p17" sheetId="65" r:id="rId26"/>
    <sheet name="Accomp Notes p18" sheetId="66" r:id="rId27"/>
  </sheets>
  <definedNames>
    <definedName name="__FPMExcelClient_CellBasedFunctionStatus" localSheetId="5" hidden="1">"2_2_2_2_2_2"</definedName>
    <definedName name="__FPMExcelClient_CellBasedFunctionStatus" localSheetId="19" hidden="1">"1_1_2_2_2_2"</definedName>
    <definedName name="__FPMExcelClient_CellBasedFunctionStatus" localSheetId="21" hidden="1">"1_1_2_2_2_2"</definedName>
    <definedName name="__FPMExcelClient_CellBasedFunctionStatus" localSheetId="20" hidden="1">"2_2_2_2_2_2"</definedName>
    <definedName name="__FPMExcelClient_CellBasedFunctionStatus" localSheetId="4" hidden="1">"1_1_2_2_2_2"</definedName>
    <definedName name="__FPMExcelClient_CellBasedFunctionStatus" localSheetId="2" hidden="1">"2_2_2_2_2_2"</definedName>
    <definedName name="__FPMExcelClient_CellBasedFunctionStatus" localSheetId="6" hidden="1">"1_1_2_2_2_2"</definedName>
    <definedName name="__FPMExcelClient_CellBasedFunctionStatus" localSheetId="7" hidden="1">"1_1_2_2_2_2"</definedName>
    <definedName name="__FPMExcelClient_CellBasedFunctionStatus" localSheetId="12" hidden="1">"2_2_2_2_2_2"</definedName>
    <definedName name="__FPMExcelClient_CellBasedFunctionStatus" localSheetId="14" hidden="1">"1_1_2_2_2_2"</definedName>
    <definedName name="__FPMExcelClient_CellBasedFunctionStatus" localSheetId="13" hidden="1">"2_1_2_2_2_2"</definedName>
    <definedName name="__FPMExcelClient_CellBasedFunctionStatus" localSheetId="16" hidden="1">"1_1_2_2_2_2"</definedName>
    <definedName name="__FPMExcelClient_CellBasedFunctionStatus" localSheetId="15" hidden="1">"2_1_2_2_2_2"</definedName>
    <definedName name="__FPMExcelClient_CellBasedFunctionStatus" localSheetId="0" hidden="1">"1_1_2_2_2_2"</definedName>
    <definedName name="__FPMExcelClient_CellBasedFunctionStatus" localSheetId="1" hidden="1">"1_1_2_2_2_2"</definedName>
    <definedName name="__FPMExcelClient_CellBasedFunctionStatus" localSheetId="10" hidden="1">"1_1_2_2_2_2"</definedName>
    <definedName name="__FPMExcelClient_CellBasedFunctionStatus" localSheetId="17" hidden="1">"1_1_2_2_2_2"</definedName>
    <definedName name="__FPMExcelClient_CellBasedFunctionStatus" localSheetId="8" hidden="1">"2_1_2_2_2_2"</definedName>
    <definedName name="__FPMExcelClient_CellBasedFunctionStatus" localSheetId="11" hidden="1">"1_1_2_2_2_2"</definedName>
    <definedName name="__FPMExcelClient_CellBasedFunctionStatus" localSheetId="9" hidden="1">"1_1_2_2_2_2"</definedName>
    <definedName name="__FPMExcelClient_CellBasedFunctionStatus" localSheetId="18" hidden="1">"2_1_2_2_2_2"</definedName>
    <definedName name="__FPMExcelClient_Connection" localSheetId="19">"_FPM_BPCNW10_[https://sapbpcbw.intranet.bell.ca:8443/sap/bpc/]_[BELL]_[CONSOL]_[false]"</definedName>
    <definedName name="__FPMExcelClient_Connection" localSheetId="21">"_FPM_BPCNW10_[https://sapbpcbw.intranet.bell.ca:8443/sap/bpc/]_[BELL]_[CONSOL]_[false]_[false]\1"</definedName>
    <definedName name="__FPMExcelClient_Connection" localSheetId="6">"_FPM_BPCNW10_[https://sapbpcbw.intranet.bell.ca:8443/sap/bpc/]_[BELL]_[CORPORATE]_[false]_[false]\1"</definedName>
    <definedName name="__FPMExcelClient_Connection" localSheetId="7">"_FPM_BPCNW10_[https://sapbpcbw.intranet.bell.ca:8443/sap/bpc/]_[BELL]_[CORPORATE]_[false]_[false]\1"</definedName>
    <definedName name="__FPMExcelClient_Connection" localSheetId="14">"_FPM_BPCNW10_[https://sapbpcbw.intranet.bell.ca:8443/sap/bpc/]_[BELL]_[CORPORATE]_[false]"</definedName>
    <definedName name="__FPMExcelClient_Connection" localSheetId="16">"_FPM_BPCNW10_[https://sapbpcbw.intranet.bell.ca:8443/sap/bpc/]_[BELL]_[CONSOL]_[false]"</definedName>
    <definedName name="__FPMExcelClient_Connection" localSheetId="10">"_FPM_BPCNW10_[https://sapbpcbw.intranet.bell.ca:8443/sap/bpc/]_[BELL]_[CORPORATE]_[false]_[false]\1"</definedName>
    <definedName name="__FPMExcelClient_Connection" localSheetId="17">"_FPM_BPCNW10_[https://sapbpcbw.intranet.bell.ca:8443/sap/bpc/]_[BELL]_[CONSOL]_[false]"</definedName>
    <definedName name="__FPMExcelClient_Connection" localSheetId="11">"_FPM_BPCNW10_[https://sapbpcbw.intranet.bell.ca:8443/sap/bpc/]_[BELL]_[CORPORATE]_[false]_[false]\1"</definedName>
    <definedName name="__FPMExcelClient_Connection" localSheetId="9">"_FPM_BPCNW10_[https://sapbpcbw.intranet.bell.ca:8443/sap/bpc/]_[BELL]_[CONSOL]_[false]"</definedName>
    <definedName name="__FPMExcelClient_RefreshTime" localSheetId="5">636511861175476000</definedName>
    <definedName name="__FPMExcelClient_RefreshTime" localSheetId="19">636541348903819000</definedName>
    <definedName name="__FPMExcelClient_RefreshTime" localSheetId="21">636541348906879000</definedName>
    <definedName name="__FPMExcelClient_RefreshTime" localSheetId="20">636511861492026000</definedName>
    <definedName name="__FPMExcelClient_RefreshTime" localSheetId="4">636541348909679000</definedName>
    <definedName name="__FPMExcelClient_RefreshTime" localSheetId="2">636511917802556000</definedName>
    <definedName name="__FPMExcelClient_RefreshTime" localSheetId="6">636541360998949000</definedName>
    <definedName name="__FPMExcelClient_RefreshTime" localSheetId="7">636541360998949000</definedName>
    <definedName name="__FPMExcelClient_RefreshTime" localSheetId="12">636511861175476000</definedName>
    <definedName name="__FPMExcelClient_RefreshTime" localSheetId="14">636541361416859000</definedName>
    <definedName name="__FPMExcelClient_RefreshTime" localSheetId="13">636511861235166000</definedName>
    <definedName name="__FPMExcelClient_RefreshTime" localSheetId="16">636541371120149000</definedName>
    <definedName name="__FPMExcelClient_RefreshTime" localSheetId="15">636511861342926000</definedName>
    <definedName name="__FPMExcelClient_RefreshTime" localSheetId="0">636541349134459000</definedName>
    <definedName name="__FPMExcelClient_RefreshTime" localSheetId="1">636541349137179000</definedName>
    <definedName name="__FPMExcelClient_RefreshTime" localSheetId="10">636541371120149000</definedName>
    <definedName name="__FPMExcelClient_RefreshTime" localSheetId="17">636541371120149000</definedName>
    <definedName name="__FPMExcelClient_RefreshTime" localSheetId="8">636511861342926000</definedName>
    <definedName name="__FPMExcelClient_RefreshTime" localSheetId="11">636541371120149000</definedName>
    <definedName name="__FPMExcelClient_RefreshTime" localSheetId="9">636541371120149000</definedName>
    <definedName name="__FPMExcelClient_RefreshTime" localSheetId="18">636511861406716000</definedName>
    <definedName name="AddDimension" localSheetId="3" hidden="1">EPMFormattingSheet!$D$126</definedName>
    <definedName name="AddLevelFirst" localSheetId="3" hidden="1">EPMFormattingSheet!$D$26</definedName>
    <definedName name="AddLevelSecond" localSheetId="3" hidden="1">EPMFormattingSheet!$D$47</definedName>
    <definedName name="AddMemberFirst" localSheetId="3" hidden="1">EPMFormattingSheet!$D$73</definedName>
    <definedName name="AddMemberSecond" localSheetId="3" hidden="1">EPMFormattingSheet!$D$94</definedName>
    <definedName name="DataFirst" localSheetId="3" hidden="1">EPMFormattingSheet!$E$55:$G$55</definedName>
    <definedName name="DataSecond" localSheetId="3" hidden="1">EPMFormattingSheet!$E$109:$G$109</definedName>
    <definedName name="DataUseFirst" localSheetId="3" hidden="1">EPMFormattingSheet!$H$55</definedName>
    <definedName name="DataUseSecond" localSheetId="3" hidden="1">EPMFormattingSheet!$H$109</definedName>
    <definedName name="EPMClientFormattingSheet" localSheetId="3" hidden="1">"2_0"</definedName>
    <definedName name="EPMWorkbookOptions_1"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2"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3"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4"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5"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7" hidden="1">"6JjWDPQBnOwiHLR//7YLu/mUpP0ft6OsVoUyAAA="</definedName>
    <definedName name="EPMWorkbookOptions_8" hidden="1">"n9d5M/9y+eUqXx6Bco/vhp9xs5Myz2rA/HL5OrvMj86zsqGW3Y+57Xer+u2kqt6SjLZMRdO6/0XY/mqmk/b4rPnJrC6ySZl/kdcXDkLv8984cWC/XAkx/h+fws7pNDIAAA=="</definedName>
    <definedName name="EV__LASTREFTIME__" hidden="1">"(GMT-05:00)10/16/2013 5:02:03 PM"</definedName>
    <definedName name="EvenDataFirst" localSheetId="3" hidden="1">EPMFormattingSheet!$F$106</definedName>
    <definedName name="EvenDataSecond" localSheetId="3" hidden="1">EPMFormattingSheet!$F$114</definedName>
    <definedName name="EvenDataUseFirst" localSheetId="3" hidden="1">EPMFormattingSheet!$H$106</definedName>
    <definedName name="EvenDataUseSecond" localSheetId="3" hidden="1">EPMFormattingSheet!$H$114</definedName>
    <definedName name="EvenHeaderFirst" localSheetId="3" hidden="1">EPMFormattingSheet!$J$106</definedName>
    <definedName name="EvenHeaderSecond" localSheetId="3" hidden="1">EPMFormattingSheet!$J$114</definedName>
    <definedName name="EvenHeaderUseFirst" localSheetId="3" hidden="1">EPMFormattingSheet!$L$106</definedName>
    <definedName name="EvenHeaderUseSecond" localSheetId="3" hidden="1">EPMFormattingSheet!$L$114</definedName>
    <definedName name="HeaderFirst" localSheetId="3" hidden="1">EPMFormattingSheet!$I$55:$K$55</definedName>
    <definedName name="HeaderSecond" localSheetId="3" hidden="1">EPMFormattingSheet!$I$109:$K$109</definedName>
    <definedName name="HeaderSmallGrid" localSheetId="3" hidden="1">EPMFormattingSheet!$E$120:$G$120</definedName>
    <definedName name="HeaderUseFirst" localSheetId="3" hidden="1">EPMFormattingSheet!$L$55</definedName>
    <definedName name="HeaderUseSecond" localSheetId="3" hidden="1">EPMFormattingSheet!$L$109</definedName>
    <definedName name="HeaderUseSmallGrid" localSheetId="3" hidden="1">EPMFormattingSheet!$H$120:$L$120</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5" hidden="1">40884.7826388889</definedName>
    <definedName name="IQ_NAMES_REVISION_DATE_" localSheetId="19" hidden="1">40884.7826388889</definedName>
    <definedName name="IQ_NAMES_REVISION_DATE_" localSheetId="21" hidden="1">40884.7826388889</definedName>
    <definedName name="IQ_NAMES_REVISION_DATE_" localSheetId="20" hidden="1">40884.7826388889</definedName>
    <definedName name="IQ_NAMES_REVISION_DATE_" localSheetId="4" hidden="1">40884.7826388889</definedName>
    <definedName name="IQ_NAMES_REVISION_DATE_" localSheetId="2" hidden="1">40884.7826388889</definedName>
    <definedName name="IQ_NAMES_REVISION_DATE_" localSheetId="12" hidden="1">40884.7826388889</definedName>
    <definedName name="IQ_NAMES_REVISION_DATE_" localSheetId="14" hidden="1">40884.7826388889</definedName>
    <definedName name="IQ_NAMES_REVISION_DATE_" localSheetId="13" hidden="1">40884.7826388889</definedName>
    <definedName name="IQ_NAMES_REVISION_DATE_" localSheetId="16" hidden="1">40884.7826388889</definedName>
    <definedName name="IQ_NAMES_REVISION_DATE_" localSheetId="15" hidden="1">40884.7826388889</definedName>
    <definedName name="IQ_NAMES_REVISION_DATE_" localSheetId="10" hidden="1">40884.7826388889</definedName>
    <definedName name="IQ_NAMES_REVISION_DATE_" localSheetId="17" hidden="1">40884.7826388889</definedName>
    <definedName name="IQ_NAMES_REVISION_DATE_" localSheetId="8" hidden="1">40884.7826388889</definedName>
    <definedName name="IQ_NAMES_REVISION_DATE_" localSheetId="11" hidden="1">40884.7826388889</definedName>
    <definedName name="IQ_NAMES_REVISION_DATE_" localSheetId="9" hidden="1">40884.7826388889</definedName>
    <definedName name="IQ_NAMES_REVISION_DATE_" localSheetId="18"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LevelEndBlock" localSheetId="3" hidden="1">EPMFormattingSheet!$B$49</definedName>
    <definedName name="LevelFirstBlock" localSheetId="3" hidden="1">EPMFormattingSheet!$B$7:$B$27</definedName>
    <definedName name="LevelFirstDataDefault" localSheetId="3" hidden="1">EPMFormattingSheet!$F$11</definedName>
    <definedName name="LevelFirstDataLeaf" localSheetId="3" hidden="1">EPMFormattingSheet!$F$14</definedName>
    <definedName name="LevelFirstDataLevel_1" localSheetId="3" hidden="1">EPMFormattingSheet!$F$18</definedName>
    <definedName name="LevelFirstDataLevel_2" localSheetId="3" hidden="1">EPMFormattingSheet!$F$21</definedName>
    <definedName name="LevelFirstDataLevel_3" localSheetId="3" hidden="1">EPMFormattingSheet!$F$24</definedName>
    <definedName name="LevelFirstDataUseDefault" localSheetId="3" hidden="1">EPMFormattingSheet!$H$11</definedName>
    <definedName name="LevelFirstDataUseLeaf" localSheetId="3" hidden="1">EPMFormattingSheet!$H$14</definedName>
    <definedName name="LevelFirstDataUseLevel_1" localSheetId="3" hidden="1">EPMFormattingSheet!$H$18</definedName>
    <definedName name="LevelFirstDataUseLevel_2" localSheetId="3" hidden="1">EPMFormattingSheet!$H$21</definedName>
    <definedName name="LevelFirstDataUseLevel_3" localSheetId="3" hidden="1">EPMFormattingSheet!$H$24</definedName>
    <definedName name="LevelFirstHeaderDefault" localSheetId="3" hidden="1">EPMFormattingSheet!$J$11</definedName>
    <definedName name="LevelFirstHeaderLeaf" localSheetId="3" hidden="1">EPMFormattingSheet!$J$14</definedName>
    <definedName name="LevelFirstHeaderLevel_1" localSheetId="3" hidden="1">EPMFormattingSheet!$J$18</definedName>
    <definedName name="LevelFirstHeaderLevel_2" localSheetId="3" hidden="1">EPMFormattingSheet!$J$21</definedName>
    <definedName name="LevelFirstHeaderLevel_3" localSheetId="3" hidden="1">EPMFormattingSheet!$J$24</definedName>
    <definedName name="LevelFirstHeaderUseDefault" localSheetId="3" hidden="1">EPMFormattingSheet!$L$11</definedName>
    <definedName name="LevelFirstHeaderUseLeaf" localSheetId="3" hidden="1">EPMFormattingSheet!$L$14</definedName>
    <definedName name="LevelFirstHeaderUseLevel_1" localSheetId="3" hidden="1">EPMFormattingSheet!$L$18</definedName>
    <definedName name="LevelFirstHeaderUseLevel_2" localSheetId="3" hidden="1">EPMFormattingSheet!$L$21</definedName>
    <definedName name="LevelFirstHeaderUseLevel_3" localSheetId="3" hidden="1">EPMFormattingSheet!$L$24</definedName>
    <definedName name="LevelSecondBlock" localSheetId="3" hidden="1">EPMFormattingSheet!$B$28:$B$48</definedName>
    <definedName name="LevelSecondDataDefault" localSheetId="3" hidden="1">EPMFormattingSheet!$F$32</definedName>
    <definedName name="LevelSecondDataLeaf" localSheetId="3" hidden="1">EPMFormattingSheet!$F$35</definedName>
    <definedName name="LevelSecondDataLevel_1" localSheetId="3" hidden="1">EPMFormattingSheet!$F$39</definedName>
    <definedName name="LevelSecondDataLevel_2" localSheetId="3" hidden="1">EPMFormattingSheet!$F$42</definedName>
    <definedName name="LevelSecondDataLevel_3" localSheetId="3" hidden="1">EPMFormattingSheet!$F$45</definedName>
    <definedName name="LevelSecondDataUseDefault" localSheetId="3" hidden="1">EPMFormattingSheet!$H$32</definedName>
    <definedName name="LevelSecondDataUseLeaf" localSheetId="3" hidden="1">EPMFormattingSheet!$H$35</definedName>
    <definedName name="LevelSecondDataUseLevel_1" localSheetId="3" hidden="1">EPMFormattingSheet!$H$39</definedName>
    <definedName name="LevelSecondDataUseLevel_2" localSheetId="3" hidden="1">EPMFormattingSheet!$H$42</definedName>
    <definedName name="LevelSecondDataUseLevel_3" localSheetId="3" hidden="1">EPMFormattingSheet!$H$45</definedName>
    <definedName name="LevelSecondHeaderDefault" localSheetId="3" hidden="1">EPMFormattingSheet!$J$32</definedName>
    <definedName name="LevelSecondHeaderLeaf" localSheetId="3" hidden="1">EPMFormattingSheet!$J$35</definedName>
    <definedName name="LevelSecondHeaderLevel_1" localSheetId="3" hidden="1">EPMFormattingSheet!$J$39</definedName>
    <definedName name="LevelSecondHeaderLevel_2" localSheetId="3" hidden="1">EPMFormattingSheet!$J$42</definedName>
    <definedName name="LevelSecondHeaderLevel_3" localSheetId="3" hidden="1">EPMFormattingSheet!$J$45</definedName>
    <definedName name="LevelSecondHeaderUseDefault" localSheetId="3" hidden="1">EPMFormattingSheet!$L$32</definedName>
    <definedName name="LevelSecondHeaderUseLeaf" localSheetId="3" hidden="1">EPMFormattingSheet!$L$35</definedName>
    <definedName name="LevelSecondHeaderUseLevel_1" localSheetId="3" hidden="1">EPMFormattingSheet!$L$39</definedName>
    <definedName name="LevelSecondHeaderUseLevel_2" localSheetId="3" hidden="1">EPMFormattingSheet!$L$42</definedName>
    <definedName name="LevelSecondHeaderUseLevel_3" localSheetId="3" hidden="1">EPMFormattingSheet!$L$45</definedName>
    <definedName name="MemberEndBlock" localSheetId="3" hidden="1">EPMFormattingSheet!$B$96</definedName>
    <definedName name="MemberFirstBlock" localSheetId="3" hidden="1">EPMFormattingSheet!$B$54:$B$74</definedName>
    <definedName name="MemberFirstDataCalculated" localSheetId="3" hidden="1">EPMFormattingSheet!$F$60</definedName>
    <definedName name="MemberFirstDataChanged" localSheetId="3" hidden="1">EPMFormattingSheet!$F$69</definedName>
    <definedName name="MemberFirstDataCustom" localSheetId="3" hidden="1">EPMFormattingSheet!$F$57</definedName>
    <definedName name="MemberFirstDataInputable" localSheetId="3" hidden="1">EPMFormattingSheet!$F$63</definedName>
    <definedName name="MemberFirstDataLocal" localSheetId="3" hidden="1">EPMFormattingSheet!$F$66</definedName>
    <definedName name="MemberFirstDataUseCalculated" localSheetId="3" hidden="1">EPMFormattingSheet!$H$60</definedName>
    <definedName name="MemberFirstDataUseChanged" localSheetId="3" hidden="1">EPMFormattingSheet!$H$69</definedName>
    <definedName name="MemberFirstDataUseCustom" localSheetId="3" hidden="1">EPMFormattingSheet!$H$57</definedName>
    <definedName name="MemberFirstDataUseInputable" localSheetId="3" hidden="1">EPMFormattingSheet!$H$63</definedName>
    <definedName name="MemberFirstDataUseLocal" localSheetId="3" hidden="1">EPMFormattingSheet!$H$66</definedName>
    <definedName name="MemberFirstHeaderCalculated" localSheetId="3" hidden="1">EPMFormattingSheet!$J$60</definedName>
    <definedName name="MemberFirstHeaderChanged" localSheetId="3" hidden="1">EPMFormattingSheet!$J$69</definedName>
    <definedName name="MemberFirstHeaderCustom" localSheetId="3" hidden="1">EPMFormattingSheet!$J$57</definedName>
    <definedName name="MemberFirstHeaderInputable" localSheetId="3" hidden="1">EPMFormattingSheet!$J$63</definedName>
    <definedName name="MemberFirstHeaderLocal" localSheetId="3" hidden="1">EPMFormattingSheet!$J$66</definedName>
    <definedName name="MemberFirstHeaderUseCalculated" localSheetId="3" hidden="1">EPMFormattingSheet!$L$60</definedName>
    <definedName name="MemberFirstHeaderUseChanged" localSheetId="3" hidden="1">EPMFormattingSheet!$L$69</definedName>
    <definedName name="MemberFirstHeaderUseCustom" localSheetId="3" hidden="1">EPMFormattingSheet!$L$57</definedName>
    <definedName name="MemberFirstHeaderUseInputable" localSheetId="3" hidden="1">EPMFormattingSheet!$L$63</definedName>
    <definedName name="MemberFirstHeaderUseLocal" localSheetId="3" hidden="1">EPMFormattingSheet!$L$66</definedName>
    <definedName name="MemberSecondBlock" localSheetId="3" hidden="1">EPMFormattingSheet!$B$75:$B$95</definedName>
    <definedName name="MemberSecondDataCalculated" localSheetId="3" hidden="1">EPMFormattingSheet!$F$81</definedName>
    <definedName name="MemberSecondDataChanged" localSheetId="3" hidden="1">EPMFormattingSheet!$F$90</definedName>
    <definedName name="MemberSecondDataCustom" localSheetId="3" hidden="1">EPMFormattingSheet!$F$78</definedName>
    <definedName name="MemberSecondDataInputable" localSheetId="3" hidden="1">EPMFormattingSheet!$F$84</definedName>
    <definedName name="MemberSecondDataLocal" localSheetId="3" hidden="1">EPMFormattingSheet!$F$87</definedName>
    <definedName name="MemberSecondDataUseCalculated" localSheetId="3" hidden="1">EPMFormattingSheet!$H$81</definedName>
    <definedName name="MemberSecondDataUseChanged" localSheetId="3" hidden="1">EPMFormattingSheet!$H$90</definedName>
    <definedName name="MemberSecondDataUseCustom" localSheetId="3" hidden="1">EPMFormattingSheet!$H$78</definedName>
    <definedName name="MemberSecondDataUseInputable" localSheetId="3" hidden="1">EPMFormattingSheet!$H$84</definedName>
    <definedName name="MemberSecondDataUseLocal" localSheetId="3" hidden="1">EPMFormattingSheet!$H$87</definedName>
    <definedName name="MemberSecondHeaderCalculated" localSheetId="3" hidden="1">EPMFormattingSheet!$J$81</definedName>
    <definedName name="MemberSecondHeaderChanged" localSheetId="3" hidden="1">EPMFormattingSheet!$J$90</definedName>
    <definedName name="MemberSecondHeaderCustom" localSheetId="3" hidden="1">EPMFormattingSheet!$J$78</definedName>
    <definedName name="MemberSecondHeaderInputable" localSheetId="3" hidden="1">EPMFormattingSheet!$J$84</definedName>
    <definedName name="MemberSecondHeaderLocal" localSheetId="3" hidden="1">EPMFormattingSheet!$J$87</definedName>
    <definedName name="MemberSecondHeaderUseCalculated" localSheetId="3" hidden="1">EPMFormattingSheet!$L$81</definedName>
    <definedName name="MemberSecondHeaderUseChanged" localSheetId="3" hidden="1">EPMFormattingSheet!$L$90</definedName>
    <definedName name="MemberSecondHeaderUseCustom" localSheetId="3" hidden="1">EPMFormattingSheet!$L$78</definedName>
    <definedName name="MemberSecondHeaderUseInputable" localSheetId="3" hidden="1">EPMFormattingSheet!$L$84</definedName>
    <definedName name="MemberSecondHeaderUseLocal" localSheetId="3" hidden="1">EPMFormattingSheet!$L$87</definedName>
    <definedName name="MEWarning" hidden="1">1</definedName>
    <definedName name="OddDataFirst" localSheetId="3" hidden="1">EPMFormattingSheet!$F$103</definedName>
    <definedName name="OddDataSecond" localSheetId="3" hidden="1">EPMFormattingSheet!$F$111</definedName>
    <definedName name="OddDataUseFirst" localSheetId="3" hidden="1">EPMFormattingSheet!$H$103</definedName>
    <definedName name="OddDataUseSecond" localSheetId="3" hidden="1">EPMFormattingSheet!$H$111</definedName>
    <definedName name="OddEvenEndBlock" localSheetId="3" hidden="1">EPMFormattingSheet!$B$116</definedName>
    <definedName name="OddEvenFirstBlock" localSheetId="3" hidden="1">EPMFormattingSheet!$B$100:$B$107</definedName>
    <definedName name="OddEvenSecondBlock" localSheetId="3" hidden="1">EPMFormattingSheet!$B$108:$B$115</definedName>
    <definedName name="OddHeaderFirst" localSheetId="3" hidden="1">EPMFormattingSheet!$J$103</definedName>
    <definedName name="OddHeaderSecond" localSheetId="3" hidden="1">EPMFormattingSheet!$J$111</definedName>
    <definedName name="OddHeaderUseFirst" localSheetId="3" hidden="1">EPMFormattingSheet!$L$103</definedName>
    <definedName name="OddHeaderUseSecond" localSheetId="3" hidden="1">EPMFormattingSheet!$L$111</definedName>
    <definedName name="PageHeaderDefaultHeader" localSheetId="3" hidden="1">EPMFormattingSheet!$F$122</definedName>
    <definedName name="PageHeaderDefaultHeaderUse" localSheetId="3" hidden="1">EPMFormattingSheet!$H$122:$L$122</definedName>
    <definedName name="_xlnm.Print_Area" localSheetId="5">'BCE Inc Seg Info Summary p4'!$A$1:$F$35</definedName>
    <definedName name="_xlnm.Print_Area" localSheetId="19">'BCE Inc. BS p11'!$A$1:$E$63</definedName>
    <definedName name="_xlnm.Print_Area" localSheetId="21">'BCE Inc. CF HIST p13'!$A$1:$I$54</definedName>
    <definedName name="_xlnm.Print_Area" localSheetId="20">'BCE Inc. CF Summary p12'!$A$1:$F$54</definedName>
    <definedName name="_xlnm.Print_Area" localSheetId="4">'BCE Inc. IS HIST p3'!$A$1:$I$51</definedName>
    <definedName name="_xlnm.Print_Area" localSheetId="2">'BCE Inc. IS Summary p2'!$A$1:$G$51</definedName>
    <definedName name="_xlnm.Print_Area" localSheetId="6">'BCE Inc. Seg Info HIS p5'!$A$1:$I$32</definedName>
    <definedName name="_xlnm.Print_Area" localSheetId="7">'BCE Inc. Seg Info HIST p5'!$A$4:$Q$58</definedName>
    <definedName name="_xlnm.Print_Area" localSheetId="12">'BCE Inc. Seg Info Summary p4'!$A$1:$L$43</definedName>
    <definedName name="_xlnm.Print_Area" localSheetId="14">'Bell Wireless HIST p7'!$B$12:$P$53</definedName>
    <definedName name="_xlnm.Print_Area" localSheetId="13">'Bell Wireless Summary p6'!$B$1:$N$45</definedName>
    <definedName name="_xlnm.Print_Area" localSheetId="16">'Bell Wireline HIST p9'!$C$7:$Q$63</definedName>
    <definedName name="_xlnm.Print_Area" localSheetId="15">'Bell Wireline Summary p8'!$A$1:$M$45</definedName>
    <definedName name="_xlnm.Print_Area" localSheetId="1">'Cover Page '!$A$1:$P$32</definedName>
    <definedName name="_xlnm.Print_Area" localSheetId="10">'CTS HIST Info p7'!$A$1:$J$24</definedName>
    <definedName name="_xlnm.Print_Area" localSheetId="17">'CTS HIST Info p9'!$A$1:$J$35</definedName>
    <definedName name="_xlnm.Print_Area" localSheetId="8">'CTS HIST p6FMO-delete'!$A$1:$M$45</definedName>
    <definedName name="_xlnm.Print_Area" localSheetId="11">'CTS Metrics Summary p8'!$A$1:$F$35</definedName>
    <definedName name="_xlnm.Print_Area" localSheetId="9">'CTS Summary p6'!$A$1:$F$23</definedName>
    <definedName name="RemoveLevelFirst" localSheetId="3" hidden="1">EPMFormattingSheet!$D$26</definedName>
    <definedName name="RemoveLevelSecond" localSheetId="3" hidden="1">EPMFormattingSheet!$D$47</definedName>
  </definedNames>
  <calcPr calcId="162913"/>
</workbook>
</file>

<file path=xl/calcChain.xml><?xml version="1.0" encoding="utf-8"?>
<calcChain xmlns="http://schemas.openxmlformats.org/spreadsheetml/2006/main">
  <c r="K40" i="57" l="1"/>
  <c r="I40" i="57"/>
  <c r="E40" i="57"/>
  <c r="K39" i="57"/>
  <c r="I39" i="57"/>
  <c r="E39" i="57"/>
  <c r="K37" i="57"/>
  <c r="I37" i="57"/>
  <c r="E37" i="57"/>
  <c r="K36" i="57"/>
  <c r="I36" i="57"/>
  <c r="E36" i="57"/>
  <c r="K35" i="57"/>
  <c r="E35" i="57"/>
  <c r="K34" i="57"/>
  <c r="I34" i="57"/>
  <c r="E34" i="57"/>
  <c r="K33" i="57"/>
  <c r="I33" i="57"/>
  <c r="E33" i="57"/>
  <c r="K32" i="57"/>
  <c r="I32" i="57"/>
  <c r="E32" i="57"/>
  <c r="K30" i="57"/>
  <c r="I30" i="57"/>
  <c r="E30" i="57"/>
  <c r="K29" i="57"/>
  <c r="I29" i="57"/>
  <c r="E29" i="57"/>
  <c r="E24" i="57"/>
  <c r="K23" i="57"/>
  <c r="E23" i="57"/>
  <c r="K22" i="57"/>
  <c r="E22" i="57"/>
  <c r="K21" i="57"/>
  <c r="E21" i="57"/>
  <c r="K20" i="57"/>
  <c r="E20" i="57"/>
  <c r="K19" i="57"/>
  <c r="E19" i="57"/>
  <c r="K18" i="57"/>
  <c r="E18" i="57"/>
  <c r="K17" i="57"/>
  <c r="E17" i="57"/>
  <c r="K16" i="57"/>
  <c r="E16" i="57"/>
  <c r="K15" i="57"/>
  <c r="E15" i="57"/>
  <c r="K14" i="57"/>
  <c r="E14" i="57"/>
  <c r="K13" i="57"/>
  <c r="E13" i="57"/>
  <c r="K12" i="57"/>
  <c r="E12" i="57"/>
  <c r="K11" i="57"/>
  <c r="E11" i="57"/>
  <c r="K10" i="57"/>
  <c r="E10" i="57"/>
  <c r="K9" i="57"/>
  <c r="E9" i="57"/>
  <c r="M30" i="57" l="1"/>
  <c r="M39" i="57"/>
  <c r="M33" i="57"/>
  <c r="M29" i="57"/>
  <c r="M37" i="57"/>
  <c r="M34" i="57"/>
  <c r="M32" i="57"/>
  <c r="M40" i="57"/>
  <c r="K24" i="57"/>
  <c r="M36" i="57"/>
  <c r="G48" i="31" l="1"/>
  <c r="C33" i="57" s="1"/>
  <c r="G47" i="31"/>
  <c r="C32" i="57" s="1"/>
  <c r="E43" i="53"/>
  <c r="H32" i="57" l="1"/>
  <c r="G32" i="57"/>
  <c r="H33" i="57"/>
  <c r="G33" i="57"/>
  <c r="E50" i="31"/>
  <c r="I35" i="57" s="1"/>
  <c r="M35" i="57" s="1"/>
  <c r="E28" i="31"/>
  <c r="I13" i="57" l="1"/>
  <c r="M13" i="57" s="1"/>
  <c r="D21" i="51"/>
  <c r="E24" i="53"/>
  <c r="D37" i="52" l="1"/>
  <c r="K40" i="34" l="1"/>
  <c r="K39" i="34"/>
  <c r="K37" i="34"/>
  <c r="K36" i="34"/>
  <c r="K35" i="34"/>
  <c r="K34" i="34"/>
  <c r="K33" i="34"/>
  <c r="K32" i="34"/>
  <c r="K30" i="34"/>
  <c r="K29" i="34"/>
  <c r="K23" i="34"/>
  <c r="K22" i="34"/>
  <c r="K21" i="34"/>
  <c r="K20" i="34"/>
  <c r="K19" i="34"/>
  <c r="K18" i="34"/>
  <c r="K17" i="34"/>
  <c r="K16" i="34"/>
  <c r="K15" i="34"/>
  <c r="K14" i="34"/>
  <c r="K13" i="34"/>
  <c r="K12" i="34"/>
  <c r="K11" i="34"/>
  <c r="L40" i="52"/>
  <c r="L39" i="52"/>
  <c r="L37" i="52"/>
  <c r="L36" i="52"/>
  <c r="L35" i="52"/>
  <c r="L33" i="52"/>
  <c r="L29" i="52"/>
  <c r="L28" i="52"/>
  <c r="L27" i="52"/>
  <c r="L26" i="52"/>
  <c r="L25" i="52"/>
  <c r="L24" i="52"/>
  <c r="L18" i="52"/>
  <c r="L17" i="52"/>
  <c r="L16" i="52"/>
  <c r="L14" i="52"/>
  <c r="L13" i="52"/>
  <c r="L12" i="52"/>
  <c r="L11" i="52"/>
  <c r="L10" i="52"/>
  <c r="L9" i="52"/>
  <c r="F40" i="52"/>
  <c r="F39" i="52"/>
  <c r="F37" i="52"/>
  <c r="F36" i="52"/>
  <c r="F35" i="52"/>
  <c r="F33" i="52"/>
  <c r="F32" i="52"/>
  <c r="F31" i="52"/>
  <c r="F30" i="52"/>
  <c r="F29" i="52"/>
  <c r="F28" i="52"/>
  <c r="F27" i="52"/>
  <c r="F26" i="52"/>
  <c r="F25" i="52"/>
  <c r="F24" i="52"/>
  <c r="F19" i="52"/>
  <c r="F18" i="52"/>
  <c r="F17" i="52"/>
  <c r="F16" i="52"/>
  <c r="F15" i="52"/>
  <c r="F14" i="52"/>
  <c r="F13" i="52"/>
  <c r="F12" i="52"/>
  <c r="F11" i="52"/>
  <c r="F10" i="52"/>
  <c r="F9" i="52"/>
  <c r="I36" i="21"/>
  <c r="I34" i="21"/>
  <c r="I32" i="21"/>
  <c r="I28" i="21"/>
  <c r="I26" i="21"/>
  <c r="I24" i="21"/>
  <c r="I22" i="21"/>
  <c r="I19" i="21"/>
  <c r="I18" i="21"/>
  <c r="I17" i="21"/>
  <c r="I16" i="21"/>
  <c r="I15" i="21"/>
  <c r="I12" i="21"/>
  <c r="I11" i="21"/>
  <c r="I10" i="21"/>
  <c r="I9" i="21"/>
  <c r="I8" i="21"/>
  <c r="C36" i="21"/>
  <c r="C34" i="21"/>
  <c r="C32" i="21"/>
  <c r="C29" i="21"/>
  <c r="C28" i="21"/>
  <c r="C27" i="21"/>
  <c r="C26" i="21"/>
  <c r="C25" i="21"/>
  <c r="C24" i="21"/>
  <c r="C23" i="21"/>
  <c r="C22" i="21"/>
  <c r="C19" i="21"/>
  <c r="C18" i="21"/>
  <c r="C17" i="21"/>
  <c r="C16" i="21"/>
  <c r="C15" i="21"/>
  <c r="C12" i="21"/>
  <c r="C11" i="21"/>
  <c r="C10" i="21"/>
  <c r="C9" i="21"/>
  <c r="C8" i="21"/>
  <c r="K10" i="34" l="1"/>
  <c r="K9" i="34"/>
  <c r="E40" i="34"/>
  <c r="E39" i="34"/>
  <c r="E37" i="34"/>
  <c r="E36" i="34"/>
  <c r="E35" i="34"/>
  <c r="E34" i="34"/>
  <c r="E33" i="34"/>
  <c r="E32" i="34"/>
  <c r="E30" i="34"/>
  <c r="E29" i="34"/>
  <c r="E24" i="34"/>
  <c r="E23" i="34"/>
  <c r="E22" i="34"/>
  <c r="E21" i="34"/>
  <c r="E20" i="34"/>
  <c r="E19" i="34"/>
  <c r="E18" i="34"/>
  <c r="E17" i="34"/>
  <c r="E16" i="34"/>
  <c r="E15" i="34"/>
  <c r="E14" i="34"/>
  <c r="E13" i="34"/>
  <c r="E12" i="34"/>
  <c r="E11" i="34"/>
  <c r="E10" i="34"/>
  <c r="E9" i="34"/>
  <c r="D36" i="52"/>
  <c r="D35" i="52"/>
  <c r="D33" i="52"/>
  <c r="E39" i="53"/>
  <c r="I32" i="34" l="1"/>
  <c r="I33" i="34"/>
  <c r="E30" i="31" l="1"/>
  <c r="D19" i="51"/>
  <c r="I15" i="57" l="1"/>
  <c r="M15" i="57" s="1"/>
  <c r="J66" i="31"/>
  <c r="K66" i="31"/>
  <c r="L66" i="31"/>
  <c r="M66" i="31"/>
  <c r="N66" i="31"/>
  <c r="O66" i="31"/>
  <c r="P66" i="31"/>
  <c r="Q66" i="31"/>
  <c r="J67" i="31"/>
  <c r="K67" i="31"/>
  <c r="L67" i="31"/>
  <c r="M67" i="31"/>
  <c r="N67" i="31"/>
  <c r="O67" i="31"/>
  <c r="P67" i="31"/>
  <c r="Q67" i="31"/>
  <c r="J68" i="31"/>
  <c r="K68" i="31"/>
  <c r="L68" i="31"/>
  <c r="M68" i="31"/>
  <c r="N68" i="31"/>
  <c r="O68" i="31"/>
  <c r="P68" i="31"/>
  <c r="Q68" i="31"/>
  <c r="J69" i="31"/>
  <c r="K69" i="31"/>
  <c r="L69" i="31"/>
  <c r="M69" i="31"/>
  <c r="N69" i="31"/>
  <c r="O69" i="31"/>
  <c r="P69" i="31"/>
  <c r="Q69" i="31"/>
  <c r="J70" i="31"/>
  <c r="K70" i="31"/>
  <c r="L70" i="31"/>
  <c r="M70" i="31"/>
  <c r="N70" i="31"/>
  <c r="O70" i="31"/>
  <c r="P70" i="31"/>
  <c r="Q70" i="31"/>
  <c r="J71" i="31"/>
  <c r="K71" i="31"/>
  <c r="L71" i="31"/>
  <c r="M71" i="31"/>
  <c r="N71" i="31"/>
  <c r="O71" i="31"/>
  <c r="P71" i="31"/>
  <c r="Q71" i="31"/>
  <c r="I71" i="31"/>
  <c r="I70" i="31"/>
  <c r="I69" i="31"/>
  <c r="I68" i="31"/>
  <c r="I67" i="31"/>
  <c r="I66" i="31"/>
  <c r="I57" i="51"/>
  <c r="K57" i="51"/>
  <c r="M57" i="51"/>
  <c r="N57" i="51"/>
  <c r="O57" i="51"/>
  <c r="P57" i="51"/>
  <c r="I58" i="51"/>
  <c r="K58" i="51"/>
  <c r="M58" i="51"/>
  <c r="N58" i="51"/>
  <c r="O58" i="51"/>
  <c r="P58" i="51"/>
  <c r="I59" i="51"/>
  <c r="K59" i="51"/>
  <c r="M59" i="51"/>
  <c r="N59" i="51"/>
  <c r="O59" i="51"/>
  <c r="P59" i="51"/>
  <c r="I60" i="51"/>
  <c r="K60" i="51"/>
  <c r="M60" i="51"/>
  <c r="N60" i="51"/>
  <c r="O60" i="51"/>
  <c r="P60" i="51"/>
  <c r="I61" i="51"/>
  <c r="K61" i="51"/>
  <c r="M61" i="51"/>
  <c r="N61" i="51"/>
  <c r="O61" i="51"/>
  <c r="P61" i="51"/>
  <c r="H61" i="51"/>
  <c r="H59" i="51"/>
  <c r="H60" i="51"/>
  <c r="H58" i="51"/>
  <c r="H57" i="51"/>
  <c r="E24" i="31"/>
  <c r="I9" i="57" l="1"/>
  <c r="M9" i="57" s="1"/>
  <c r="F63" i="53"/>
  <c r="I63" i="53"/>
  <c r="J63" i="53"/>
  <c r="K63" i="53"/>
  <c r="L63" i="53"/>
  <c r="M63" i="53"/>
  <c r="N63" i="53"/>
  <c r="O63" i="53"/>
  <c r="P63" i="53"/>
  <c r="Q63" i="53"/>
  <c r="N62" i="53"/>
  <c r="F62" i="53"/>
  <c r="I62" i="53"/>
  <c r="J62" i="53"/>
  <c r="K62" i="53"/>
  <c r="L62" i="53"/>
  <c r="M62" i="53"/>
  <c r="O62" i="53"/>
  <c r="P62" i="53"/>
  <c r="Q62" i="53"/>
  <c r="F61" i="53"/>
  <c r="I61" i="53"/>
  <c r="J61" i="53"/>
  <c r="K61" i="53"/>
  <c r="L61" i="53"/>
  <c r="M61" i="53"/>
  <c r="N61" i="53"/>
  <c r="O61" i="53"/>
  <c r="P61" i="53"/>
  <c r="Q61" i="53"/>
  <c r="E23" i="53"/>
  <c r="L32" i="52" l="1"/>
  <c r="L31" i="52"/>
  <c r="L30" i="52"/>
  <c r="L19" i="52" l="1"/>
  <c r="K24" i="34"/>
  <c r="I23" i="21"/>
  <c r="L15" i="52"/>
  <c r="I25" i="21"/>
  <c r="I35" i="21"/>
  <c r="I27" i="21"/>
  <c r="I29" i="21"/>
  <c r="T37" i="53" l="1"/>
  <c r="F60" i="53" l="1"/>
  <c r="L47" i="53" l="1"/>
  <c r="P50" i="53" l="1"/>
  <c r="P52" i="53"/>
  <c r="M41" i="31" l="1"/>
  <c r="N41" i="31"/>
  <c r="O41" i="31"/>
  <c r="P41" i="31"/>
  <c r="Q41" i="31"/>
  <c r="P42" i="31"/>
  <c r="K41" i="31"/>
  <c r="J41" i="31"/>
  <c r="L33" i="51"/>
  <c r="M33" i="51"/>
  <c r="F20" i="52" s="1"/>
  <c r="N33" i="51"/>
  <c r="O33" i="51"/>
  <c r="P33" i="51"/>
  <c r="J33" i="51"/>
  <c r="I33" i="51"/>
  <c r="I37" i="21"/>
  <c r="I33" i="21"/>
  <c r="K26" i="57" l="1"/>
  <c r="K27" i="57" s="1"/>
  <c r="E26" i="34"/>
  <c r="E26" i="57"/>
  <c r="K26" i="34"/>
  <c r="K27" i="34" s="1"/>
  <c r="L20" i="52"/>
  <c r="L21" i="52" s="1"/>
  <c r="J53" i="53"/>
  <c r="J60" i="53" s="1"/>
  <c r="L52" i="53"/>
  <c r="L49" i="53"/>
  <c r="K33" i="51"/>
  <c r="Q53" i="53"/>
  <c r="Q60" i="53" s="1"/>
  <c r="Q48" i="53"/>
  <c r="P34" i="51" s="1"/>
  <c r="P53" i="53"/>
  <c r="P60" i="53" s="1"/>
  <c r="O53" i="53"/>
  <c r="N53" i="53"/>
  <c r="C38" i="21" s="1"/>
  <c r="M53" i="53"/>
  <c r="K53" i="53"/>
  <c r="Q52" i="53"/>
  <c r="O52" i="53"/>
  <c r="N52" i="53"/>
  <c r="C37" i="21" s="1"/>
  <c r="M52" i="53"/>
  <c r="K52" i="53"/>
  <c r="J52" i="53"/>
  <c r="Q50" i="53"/>
  <c r="Q42" i="31" s="1"/>
  <c r="O50" i="53"/>
  <c r="N50" i="53"/>
  <c r="M50" i="53"/>
  <c r="M42" i="31" s="1"/>
  <c r="K50" i="53"/>
  <c r="K42" i="31" s="1"/>
  <c r="J50" i="53"/>
  <c r="J42" i="31" s="1"/>
  <c r="P48" i="53"/>
  <c r="O48" i="53"/>
  <c r="N48" i="53"/>
  <c r="M48" i="53"/>
  <c r="L34" i="51" s="1"/>
  <c r="K48" i="53"/>
  <c r="J34" i="51" s="1"/>
  <c r="J48" i="53"/>
  <c r="I34" i="51" s="1"/>
  <c r="M34" i="51" l="1"/>
  <c r="F21" i="52" s="1"/>
  <c r="C33" i="21"/>
  <c r="N42" i="31"/>
  <c r="C35" i="21"/>
  <c r="I38" i="21"/>
  <c r="I39" i="21" s="1"/>
  <c r="O42" i="31"/>
  <c r="N34" i="51"/>
  <c r="K54" i="53"/>
  <c r="K60" i="53"/>
  <c r="L50" i="53"/>
  <c r="L42" i="31" s="1"/>
  <c r="M54" i="53"/>
  <c r="M60" i="53"/>
  <c r="N54" i="53"/>
  <c r="C39" i="21" s="1"/>
  <c r="N60" i="53"/>
  <c r="O54" i="53"/>
  <c r="O60" i="53"/>
  <c r="P54" i="53"/>
  <c r="O34" i="51"/>
  <c r="L41" i="31"/>
  <c r="Q54" i="53"/>
  <c r="L48" i="53"/>
  <c r="K34" i="51" s="1"/>
  <c r="J54" i="53"/>
  <c r="L53" i="53"/>
  <c r="L54" i="53" s="1"/>
  <c r="E27" i="34" l="1"/>
  <c r="E27" i="57"/>
  <c r="L60" i="53"/>
  <c r="J24" i="52" l="1"/>
  <c r="J25" i="52"/>
  <c r="J26" i="52"/>
  <c r="J27" i="52"/>
  <c r="J28" i="52"/>
  <c r="J29" i="52"/>
  <c r="J30" i="52"/>
  <c r="J31" i="52"/>
  <c r="J32" i="52"/>
  <c r="J33" i="52"/>
  <c r="J35" i="52"/>
  <c r="J36" i="52"/>
  <c r="J37" i="52"/>
  <c r="J39" i="52"/>
  <c r="J40" i="52"/>
  <c r="E35" i="31" l="1"/>
  <c r="D22" i="51"/>
  <c r="I20" i="57" l="1"/>
  <c r="M20" i="57" s="1"/>
  <c r="E31" i="53"/>
  <c r="E50" i="53"/>
  <c r="J12" i="52"/>
  <c r="J13" i="52"/>
  <c r="N13" i="52" s="1"/>
  <c r="E33" i="31" l="1"/>
  <c r="I18" i="57" l="1"/>
  <c r="F22" i="51" l="1"/>
  <c r="D13" i="52" s="1"/>
  <c r="S43" i="31" l="1"/>
  <c r="S46" i="31"/>
  <c r="S53" i="31"/>
  <c r="R25" i="51"/>
  <c r="R30" i="51"/>
  <c r="R31" i="51"/>
  <c r="R47" i="51"/>
  <c r="T54" i="31" l="1"/>
  <c r="T53" i="31"/>
  <c r="T49" i="31"/>
  <c r="T48" i="31"/>
  <c r="T47" i="31"/>
  <c r="T46" i="31"/>
  <c r="T44" i="31"/>
  <c r="T43" i="31"/>
  <c r="T41" i="31"/>
  <c r="T38" i="31"/>
  <c r="T37" i="31"/>
  <c r="T36" i="31"/>
  <c r="T35" i="31"/>
  <c r="T34" i="31"/>
  <c r="T33" i="31"/>
  <c r="T32" i="31"/>
  <c r="T31" i="31"/>
  <c r="T30" i="31"/>
  <c r="T29" i="31"/>
  <c r="T28" i="31"/>
  <c r="T27" i="31"/>
  <c r="T26" i="31"/>
  <c r="T25" i="31"/>
  <c r="T24" i="31"/>
  <c r="S19" i="51"/>
  <c r="S20" i="51"/>
  <c r="S21" i="51"/>
  <c r="S22" i="51"/>
  <c r="S23" i="51"/>
  <c r="S24" i="51"/>
  <c r="S25" i="51"/>
  <c r="S26" i="51"/>
  <c r="S27" i="51"/>
  <c r="S28" i="51"/>
  <c r="S30" i="51"/>
  <c r="S31" i="51"/>
  <c r="S33" i="51"/>
  <c r="S37" i="51"/>
  <c r="S38" i="51"/>
  <c r="S39" i="51"/>
  <c r="S40" i="51"/>
  <c r="S41" i="51"/>
  <c r="S42" i="51"/>
  <c r="S47" i="51"/>
  <c r="S52" i="51"/>
  <c r="S18" i="51"/>
  <c r="T24" i="53"/>
  <c r="T25" i="53"/>
  <c r="T26" i="53"/>
  <c r="T27" i="53"/>
  <c r="T30" i="53"/>
  <c r="T31" i="53"/>
  <c r="T32" i="53"/>
  <c r="T33" i="53"/>
  <c r="T34" i="53"/>
  <c r="T39" i="53"/>
  <c r="T41" i="53"/>
  <c r="T43" i="53"/>
  <c r="T47" i="53"/>
  <c r="T49" i="53"/>
  <c r="T51" i="53"/>
  <c r="T53" i="53"/>
  <c r="T23" i="53"/>
  <c r="F52" i="51" l="1"/>
  <c r="F45" i="51"/>
  <c r="F44" i="51"/>
  <c r="F43" i="51"/>
  <c r="D32" i="52" l="1"/>
  <c r="H32" i="52" s="1"/>
  <c r="R45" i="51"/>
  <c r="D31" i="52"/>
  <c r="H31" i="52" s="1"/>
  <c r="R44" i="51"/>
  <c r="D30" i="52"/>
  <c r="H30" i="52" s="1"/>
  <c r="R43" i="51"/>
  <c r="R52" i="51"/>
  <c r="D39" i="52"/>
  <c r="H39" i="52" s="1"/>
  <c r="F39" i="51"/>
  <c r="F40" i="51"/>
  <c r="D27" i="52" s="1"/>
  <c r="F41" i="51"/>
  <c r="F42" i="51"/>
  <c r="D29" i="52" s="1"/>
  <c r="F38" i="51"/>
  <c r="D25" i="52" s="1"/>
  <c r="F37" i="51"/>
  <c r="D24" i="52" s="1"/>
  <c r="F53" i="51"/>
  <c r="H37" i="52"/>
  <c r="H36" i="52"/>
  <c r="H35" i="52"/>
  <c r="H33" i="52"/>
  <c r="R41" i="51" l="1"/>
  <c r="D28" i="52"/>
  <c r="H28" i="52" s="1"/>
  <c r="D40" i="52"/>
  <c r="H40" i="52" s="1"/>
  <c r="R39" i="51"/>
  <c r="D26" i="52"/>
  <c r="H26" i="52" s="1"/>
  <c r="H25" i="52"/>
  <c r="R38" i="51"/>
  <c r="H29" i="52"/>
  <c r="R42" i="51"/>
  <c r="H27" i="52"/>
  <c r="R40" i="51"/>
  <c r="H24" i="52"/>
  <c r="R37" i="51"/>
  <c r="G44" i="31" l="1"/>
  <c r="N24" i="52"/>
  <c r="N40" i="52"/>
  <c r="N39" i="52"/>
  <c r="N37" i="52"/>
  <c r="N36" i="52"/>
  <c r="N35" i="52"/>
  <c r="N33" i="52"/>
  <c r="N32" i="52"/>
  <c r="N31" i="52"/>
  <c r="N30" i="52"/>
  <c r="N29" i="52"/>
  <c r="N28" i="52"/>
  <c r="N27" i="52"/>
  <c r="N26" i="52"/>
  <c r="N25" i="52"/>
  <c r="H36" i="21"/>
  <c r="K36" i="21" s="1"/>
  <c r="L36" i="21" s="1"/>
  <c r="H34" i="21"/>
  <c r="K34" i="21" s="1"/>
  <c r="L34" i="21" s="1"/>
  <c r="H32" i="21"/>
  <c r="K32" i="21" s="1"/>
  <c r="L32" i="21" s="1"/>
  <c r="I37" i="34"/>
  <c r="M37" i="34" s="1"/>
  <c r="G55" i="31"/>
  <c r="C40" i="57" s="1"/>
  <c r="G51" i="31"/>
  <c r="C36" i="57" s="1"/>
  <c r="G50" i="31"/>
  <c r="C35" i="57" s="1"/>
  <c r="G45" i="31"/>
  <c r="C30" i="57" s="1"/>
  <c r="E41" i="31"/>
  <c r="I26" i="57" s="1"/>
  <c r="M26" i="57" s="1"/>
  <c r="D33" i="51"/>
  <c r="I40" i="34"/>
  <c r="M40" i="34" s="1"/>
  <c r="I39" i="34"/>
  <c r="M39" i="34" s="1"/>
  <c r="M33" i="34"/>
  <c r="I35" i="34"/>
  <c r="M35" i="34" s="1"/>
  <c r="I36" i="34"/>
  <c r="M36" i="34" s="1"/>
  <c r="I30" i="34"/>
  <c r="M30" i="34" s="1"/>
  <c r="J23" i="51"/>
  <c r="D18" i="20"/>
  <c r="D21" i="20"/>
  <c r="D24" i="20"/>
  <c r="D39" i="20"/>
  <c r="D42" i="20"/>
  <c r="D45" i="20"/>
  <c r="M32" i="34"/>
  <c r="I34" i="34"/>
  <c r="M34" i="34" s="1"/>
  <c r="G52" i="31"/>
  <c r="C37" i="57" s="1"/>
  <c r="G37" i="57" s="1"/>
  <c r="I29" i="34"/>
  <c r="M29" i="34" s="1"/>
  <c r="A8" i="48"/>
  <c r="E25" i="31"/>
  <c r="A25" i="31"/>
  <c r="E31" i="31"/>
  <c r="D24" i="51"/>
  <c r="D18" i="51"/>
  <c r="R8" i="51"/>
  <c r="E37" i="53"/>
  <c r="E25" i="53"/>
  <c r="E53" i="53"/>
  <c r="E27" i="53"/>
  <c r="E41" i="53"/>
  <c r="I10" i="57" l="1"/>
  <c r="M10" i="57" s="1"/>
  <c r="I16" i="57"/>
  <c r="M16" i="57" s="1"/>
  <c r="G30" i="57"/>
  <c r="H30" i="57"/>
  <c r="G35" i="57"/>
  <c r="H35" i="57"/>
  <c r="G36" i="57"/>
  <c r="H36" i="57"/>
  <c r="H40" i="57"/>
  <c r="G40" i="57"/>
  <c r="C29" i="34"/>
  <c r="G29" i="34" s="1"/>
  <c r="C29" i="57"/>
  <c r="C37" i="34"/>
  <c r="G37" i="34" s="1"/>
  <c r="C30" i="34"/>
  <c r="G30" i="34" s="1"/>
  <c r="C35" i="34"/>
  <c r="G35" i="34" s="1"/>
  <c r="C36" i="34"/>
  <c r="G36" i="34" s="1"/>
  <c r="C40" i="34"/>
  <c r="G40" i="34" s="1"/>
  <c r="D59" i="51"/>
  <c r="E32" i="53"/>
  <c r="E61" i="53"/>
  <c r="G25" i="53"/>
  <c r="B10" i="21" s="1"/>
  <c r="G41" i="53"/>
  <c r="B26" i="21" s="1"/>
  <c r="E38" i="53"/>
  <c r="E60" i="53"/>
  <c r="E48" i="53"/>
  <c r="E52" i="53"/>
  <c r="I60" i="53"/>
  <c r="J10" i="52"/>
  <c r="N10" i="52" s="1"/>
  <c r="J9" i="52"/>
  <c r="J15" i="52" s="1"/>
  <c r="G23" i="53"/>
  <c r="B8" i="21" s="1"/>
  <c r="J20" i="52"/>
  <c r="N20" i="52" s="1"/>
  <c r="E44" i="53"/>
  <c r="E42" i="53"/>
  <c r="E34" i="53"/>
  <c r="E26" i="53"/>
  <c r="S44" i="31"/>
  <c r="R22" i="51"/>
  <c r="C32" i="34"/>
  <c r="I26" i="34"/>
  <c r="M26" i="34" s="1"/>
  <c r="G49" i="31"/>
  <c r="C33" i="34"/>
  <c r="G51" i="53"/>
  <c r="B36" i="21" s="1"/>
  <c r="G47" i="53"/>
  <c r="B32" i="21" s="1"/>
  <c r="I15" i="34"/>
  <c r="M15" i="34" s="1"/>
  <c r="I10" i="34"/>
  <c r="M10" i="34" s="1"/>
  <c r="I13" i="34"/>
  <c r="M13" i="34" s="1"/>
  <c r="I20" i="34"/>
  <c r="M20" i="34" s="1"/>
  <c r="I16" i="34"/>
  <c r="M16" i="34" s="1"/>
  <c r="E32" i="31"/>
  <c r="I18" i="34"/>
  <c r="G54" i="31"/>
  <c r="D23" i="51"/>
  <c r="D20" i="51"/>
  <c r="N12" i="52"/>
  <c r="E54" i="53"/>
  <c r="H38" i="21"/>
  <c r="K38" i="21" s="1"/>
  <c r="L38" i="21" s="1"/>
  <c r="H10" i="21"/>
  <c r="K10" i="21" s="1"/>
  <c r="L10" i="21" s="1"/>
  <c r="H8" i="21"/>
  <c r="K8" i="21" s="1"/>
  <c r="L8" i="21" s="1"/>
  <c r="D26" i="51"/>
  <c r="H12" i="21"/>
  <c r="K12" i="21" s="1"/>
  <c r="L12" i="21" s="1"/>
  <c r="E30" i="53"/>
  <c r="D28" i="51"/>
  <c r="H22" i="21"/>
  <c r="K22" i="21" s="1"/>
  <c r="L22" i="21" s="1"/>
  <c r="E40" i="53"/>
  <c r="H24" i="21"/>
  <c r="K24" i="21" s="1"/>
  <c r="G39" i="53"/>
  <c r="E38" i="31"/>
  <c r="I23" i="57" s="1"/>
  <c r="H28" i="21"/>
  <c r="K28" i="21" s="1"/>
  <c r="L28" i="21" s="1"/>
  <c r="G43" i="53"/>
  <c r="B28" i="21" s="1"/>
  <c r="H9" i="21"/>
  <c r="K9" i="21" s="1"/>
  <c r="L9" i="21" s="1"/>
  <c r="H26" i="21"/>
  <c r="K26" i="21" s="1"/>
  <c r="L26" i="21" s="1"/>
  <c r="G49" i="53"/>
  <c r="E26" i="31"/>
  <c r="I11" i="57" l="1"/>
  <c r="M11" i="57" s="1"/>
  <c r="C39" i="34"/>
  <c r="G39" i="34" s="1"/>
  <c r="C39" i="57"/>
  <c r="C34" i="34"/>
  <c r="G34" i="34" s="1"/>
  <c r="C34" i="57"/>
  <c r="G34" i="57" s="1"/>
  <c r="H29" i="57"/>
  <c r="G29" i="57"/>
  <c r="E68" i="31"/>
  <c r="I17" i="57"/>
  <c r="M17" i="57" s="1"/>
  <c r="B34" i="21"/>
  <c r="E34" i="21" s="1"/>
  <c r="F34" i="21" s="1"/>
  <c r="H27" i="21"/>
  <c r="L27" i="21" s="1"/>
  <c r="H40" i="34"/>
  <c r="S39" i="53"/>
  <c r="B24" i="21"/>
  <c r="E24" i="21" s="1"/>
  <c r="F24" i="21" s="1"/>
  <c r="H61" i="53"/>
  <c r="D57" i="51"/>
  <c r="G59" i="51"/>
  <c r="D58" i="51"/>
  <c r="D60" i="51"/>
  <c r="E63" i="53"/>
  <c r="E26" i="21"/>
  <c r="F26" i="21" s="1"/>
  <c r="E10" i="21"/>
  <c r="F10" i="21" s="1"/>
  <c r="H60" i="53"/>
  <c r="S47" i="53"/>
  <c r="G53" i="53"/>
  <c r="J11" i="52"/>
  <c r="N11" i="52" s="1"/>
  <c r="J14" i="52"/>
  <c r="N14" i="52" s="1"/>
  <c r="F18" i="51"/>
  <c r="D9" i="52" s="1"/>
  <c r="H9" i="52" s="1"/>
  <c r="N9" i="52"/>
  <c r="F28" i="51"/>
  <c r="D18" i="52" s="1"/>
  <c r="J18" i="52"/>
  <c r="N18" i="52" s="1"/>
  <c r="J16" i="52"/>
  <c r="N16" i="52" s="1"/>
  <c r="E8" i="21"/>
  <c r="F8" i="21" s="1"/>
  <c r="H29" i="34"/>
  <c r="S41" i="53"/>
  <c r="S49" i="31"/>
  <c r="S54" i="31"/>
  <c r="G33" i="34"/>
  <c r="S48" i="31"/>
  <c r="G32" i="34"/>
  <c r="S47" i="31"/>
  <c r="S23" i="53"/>
  <c r="S43" i="53"/>
  <c r="S49" i="53"/>
  <c r="S25" i="53"/>
  <c r="E36" i="21"/>
  <c r="F36" i="21" s="1"/>
  <c r="S51" i="53"/>
  <c r="F33" i="51"/>
  <c r="D20" i="52" s="1"/>
  <c r="E32" i="21"/>
  <c r="F32" i="21" s="1"/>
  <c r="H30" i="34"/>
  <c r="H36" i="34"/>
  <c r="H35" i="34"/>
  <c r="H23" i="21"/>
  <c r="L23" i="21" s="1"/>
  <c r="E34" i="31"/>
  <c r="I19" i="57" s="1"/>
  <c r="M19" i="57" s="1"/>
  <c r="H37" i="21"/>
  <c r="L37" i="21" s="1"/>
  <c r="H39" i="21"/>
  <c r="L39" i="21" s="1"/>
  <c r="H29" i="21"/>
  <c r="L29" i="21" s="1"/>
  <c r="G37" i="53"/>
  <c r="B22" i="21" s="1"/>
  <c r="G52" i="53"/>
  <c r="B37" i="21" s="1"/>
  <c r="G48" i="53"/>
  <c r="B33" i="21" s="1"/>
  <c r="G30" i="31"/>
  <c r="G35" i="31"/>
  <c r="F24" i="51"/>
  <c r="D15" i="52" s="1"/>
  <c r="G24" i="53"/>
  <c r="E27" i="31"/>
  <c r="I12" i="57" s="1"/>
  <c r="M12" i="57" s="1"/>
  <c r="I9" i="34"/>
  <c r="M9" i="34" s="1"/>
  <c r="I11" i="34"/>
  <c r="M11" i="34" s="1"/>
  <c r="G25" i="31"/>
  <c r="G33" i="31"/>
  <c r="G31" i="31"/>
  <c r="G28" i="31"/>
  <c r="I17" i="34"/>
  <c r="M17" i="34" s="1"/>
  <c r="F21" i="51"/>
  <c r="D12" i="52" s="1"/>
  <c r="N15" i="52"/>
  <c r="F19" i="51"/>
  <c r="D10" i="52" s="1"/>
  <c r="H10" i="52" s="1"/>
  <c r="G41" i="31"/>
  <c r="G42" i="53"/>
  <c r="B27" i="21" s="1"/>
  <c r="H19" i="21"/>
  <c r="K19" i="21" s="1"/>
  <c r="L19" i="21" s="1"/>
  <c r="E39" i="31"/>
  <c r="I24" i="57" s="1"/>
  <c r="M24" i="57" s="1"/>
  <c r="H25" i="21"/>
  <c r="L25" i="21" s="1"/>
  <c r="H11" i="21"/>
  <c r="K11" i="21" s="1"/>
  <c r="L11" i="21" s="1"/>
  <c r="E33" i="53"/>
  <c r="I23" i="34"/>
  <c r="D29" i="51"/>
  <c r="J19" i="52" s="1"/>
  <c r="H35" i="21"/>
  <c r="L35" i="21" s="1"/>
  <c r="E42" i="31"/>
  <c r="I27" i="57" s="1"/>
  <c r="M27" i="57" s="1"/>
  <c r="E37" i="31"/>
  <c r="I22" i="57" s="1"/>
  <c r="M22" i="57" s="1"/>
  <c r="H16" i="21"/>
  <c r="K16" i="21" s="1"/>
  <c r="L16" i="21" s="1"/>
  <c r="H17" i="21"/>
  <c r="K17" i="21" s="1"/>
  <c r="L17" i="21" s="1"/>
  <c r="E28" i="21"/>
  <c r="F28" i="21" s="1"/>
  <c r="D27" i="51"/>
  <c r="H15" i="21"/>
  <c r="K15" i="21" s="1"/>
  <c r="L15" i="21" s="1"/>
  <c r="H33" i="21"/>
  <c r="L33" i="21" s="1"/>
  <c r="D34" i="51"/>
  <c r="J21" i="52" s="1"/>
  <c r="G27" i="53"/>
  <c r="C13" i="34" l="1"/>
  <c r="G13" i="34" s="1"/>
  <c r="C13" i="57"/>
  <c r="C16" i="34"/>
  <c r="G16" i="34" s="1"/>
  <c r="C16" i="57"/>
  <c r="C18" i="34"/>
  <c r="C18" i="57"/>
  <c r="C20" i="34"/>
  <c r="G20" i="34" s="1"/>
  <c r="C20" i="57"/>
  <c r="C10" i="34"/>
  <c r="G10" i="34" s="1"/>
  <c r="C10" i="57"/>
  <c r="C15" i="34"/>
  <c r="G15" i="34" s="1"/>
  <c r="C15" i="57"/>
  <c r="H39" i="57"/>
  <c r="G39" i="57"/>
  <c r="C26" i="34"/>
  <c r="G26" i="34" s="1"/>
  <c r="C26" i="57"/>
  <c r="S27" i="53"/>
  <c r="B12" i="21"/>
  <c r="E12" i="21" s="1"/>
  <c r="F12" i="21" s="1"/>
  <c r="S24" i="53"/>
  <c r="B9" i="21"/>
  <c r="E9" i="21" s="1"/>
  <c r="F9" i="21" s="1"/>
  <c r="G60" i="53"/>
  <c r="B38" i="21"/>
  <c r="E38" i="21" s="1"/>
  <c r="F38" i="21" s="1"/>
  <c r="R18" i="51"/>
  <c r="F59" i="51"/>
  <c r="E66" i="31"/>
  <c r="E69" i="31"/>
  <c r="H68" i="31"/>
  <c r="G57" i="51"/>
  <c r="G58" i="51"/>
  <c r="S37" i="53"/>
  <c r="G61" i="53"/>
  <c r="D61" i="51"/>
  <c r="G60" i="51"/>
  <c r="G61" i="51"/>
  <c r="H63" i="53"/>
  <c r="E62" i="53"/>
  <c r="H62" i="53"/>
  <c r="S53" i="53"/>
  <c r="F37" i="21"/>
  <c r="F27" i="21"/>
  <c r="H18" i="52"/>
  <c r="J17" i="52"/>
  <c r="N17" i="52" s="1"/>
  <c r="E29" i="31"/>
  <c r="H39" i="34"/>
  <c r="H32" i="34"/>
  <c r="H33" i="34"/>
  <c r="S35" i="31"/>
  <c r="S30" i="31"/>
  <c r="S31" i="31"/>
  <c r="S33" i="31"/>
  <c r="S28" i="31"/>
  <c r="S25" i="31"/>
  <c r="H12" i="52"/>
  <c r="R21" i="51"/>
  <c r="H15" i="52"/>
  <c r="R24" i="51"/>
  <c r="R19" i="51"/>
  <c r="H20" i="52"/>
  <c r="R33" i="51"/>
  <c r="R28" i="51"/>
  <c r="S41" i="31"/>
  <c r="G38" i="53"/>
  <c r="E22" i="21"/>
  <c r="F22" i="21" s="1"/>
  <c r="G40" i="53"/>
  <c r="G54" i="53"/>
  <c r="F34" i="51"/>
  <c r="D21" i="52" s="1"/>
  <c r="F33" i="21"/>
  <c r="I19" i="34"/>
  <c r="M19" i="34" s="1"/>
  <c r="I24" i="34"/>
  <c r="M24" i="34" s="1"/>
  <c r="I27" i="34"/>
  <c r="M27" i="34" s="1"/>
  <c r="N19" i="52"/>
  <c r="N21" i="52"/>
  <c r="G26" i="53"/>
  <c r="G50" i="53"/>
  <c r="G26" i="31"/>
  <c r="G32" i="31"/>
  <c r="I12" i="34"/>
  <c r="M12" i="34" s="1"/>
  <c r="G24" i="31"/>
  <c r="F20" i="51"/>
  <c r="F23" i="51"/>
  <c r="G38" i="31"/>
  <c r="H18" i="21"/>
  <c r="K18" i="21" s="1"/>
  <c r="L18" i="21" s="1"/>
  <c r="F26" i="51"/>
  <c r="D16" i="52" s="1"/>
  <c r="G44" i="53"/>
  <c r="G32" i="53"/>
  <c r="B17" i="21" s="1"/>
  <c r="I22" i="34"/>
  <c r="M22" i="34" s="1"/>
  <c r="G30" i="53"/>
  <c r="B15" i="21" s="1"/>
  <c r="G31" i="53"/>
  <c r="G34" i="53"/>
  <c r="B19" i="21" s="1"/>
  <c r="H20" i="57" l="1"/>
  <c r="G20" i="57"/>
  <c r="E67" i="31"/>
  <c r="I14" i="57"/>
  <c r="M14" i="57" s="1"/>
  <c r="H15" i="57"/>
  <c r="G15" i="57"/>
  <c r="G16" i="57"/>
  <c r="H16" i="57"/>
  <c r="C9" i="34"/>
  <c r="G9" i="34" s="1"/>
  <c r="C9" i="57"/>
  <c r="H10" i="57"/>
  <c r="G10" i="57"/>
  <c r="H13" i="57"/>
  <c r="G13" i="57"/>
  <c r="C11" i="34"/>
  <c r="G11" i="34" s="1"/>
  <c r="C11" i="57"/>
  <c r="C17" i="34"/>
  <c r="G17" i="34" s="1"/>
  <c r="C17" i="57"/>
  <c r="C23" i="34"/>
  <c r="G23" i="34" s="1"/>
  <c r="C23" i="57"/>
  <c r="H26" i="57"/>
  <c r="G26" i="57"/>
  <c r="B16" i="21"/>
  <c r="E16" i="21" s="1"/>
  <c r="F16" i="21" s="1"/>
  <c r="B25" i="21"/>
  <c r="F25" i="21" s="1"/>
  <c r="B35" i="21"/>
  <c r="F35" i="21" s="1"/>
  <c r="B29" i="21"/>
  <c r="F29" i="21" s="1"/>
  <c r="B23" i="21"/>
  <c r="F23" i="21" s="1"/>
  <c r="G63" i="53"/>
  <c r="B11" i="21"/>
  <c r="E11" i="21" s="1"/>
  <c r="F11" i="21" s="1"/>
  <c r="B39" i="21"/>
  <c r="F39" i="21" s="1"/>
  <c r="F58" i="51"/>
  <c r="D14" i="52"/>
  <c r="H14" i="52" s="1"/>
  <c r="F57" i="51"/>
  <c r="D11" i="52"/>
  <c r="H11" i="52" s="1"/>
  <c r="R26" i="51"/>
  <c r="F60" i="51"/>
  <c r="H66" i="31"/>
  <c r="H69" i="31"/>
  <c r="H67" i="31"/>
  <c r="H21" i="52"/>
  <c r="G34" i="31"/>
  <c r="C19" i="57" s="1"/>
  <c r="H20" i="34"/>
  <c r="H15" i="34"/>
  <c r="H10" i="34"/>
  <c r="H13" i="34"/>
  <c r="H16" i="34"/>
  <c r="S26" i="31"/>
  <c r="S24" i="31"/>
  <c r="S32" i="31"/>
  <c r="R20" i="51"/>
  <c r="R23" i="51"/>
  <c r="E15" i="21"/>
  <c r="F15" i="21" s="1"/>
  <c r="S30" i="53"/>
  <c r="S31" i="53"/>
  <c r="S26" i="53"/>
  <c r="S38" i="31"/>
  <c r="E17" i="21"/>
  <c r="F17" i="21" s="1"/>
  <c r="S32" i="53"/>
  <c r="E19" i="21"/>
  <c r="F19" i="21" s="1"/>
  <c r="S34" i="53"/>
  <c r="H26" i="34"/>
  <c r="F29" i="51"/>
  <c r="H16" i="52"/>
  <c r="G42" i="31"/>
  <c r="C27" i="57" s="1"/>
  <c r="G39" i="31"/>
  <c r="C24" i="57" s="1"/>
  <c r="G27" i="31"/>
  <c r="I14" i="34"/>
  <c r="M14" i="34" s="1"/>
  <c r="E36" i="31"/>
  <c r="G33" i="53"/>
  <c r="G37" i="31"/>
  <c r="F27" i="51"/>
  <c r="H19" i="57" l="1"/>
  <c r="G19" i="57"/>
  <c r="G11" i="57"/>
  <c r="H11" i="57"/>
  <c r="E71" i="31"/>
  <c r="I21" i="57"/>
  <c r="M21" i="57" s="1"/>
  <c r="C12" i="34"/>
  <c r="G12" i="34" s="1"/>
  <c r="C12" i="57"/>
  <c r="H17" i="57"/>
  <c r="G17" i="57"/>
  <c r="H9" i="57"/>
  <c r="G9" i="57"/>
  <c r="H27" i="57"/>
  <c r="G27" i="57"/>
  <c r="H24" i="57"/>
  <c r="G24" i="57"/>
  <c r="C22" i="34"/>
  <c r="G22" i="34" s="1"/>
  <c r="C22" i="57"/>
  <c r="H23" i="57"/>
  <c r="G23" i="57"/>
  <c r="F61" i="51"/>
  <c r="D17" i="52"/>
  <c r="H17" i="52" s="1"/>
  <c r="G62" i="53"/>
  <c r="B18" i="21"/>
  <c r="E18" i="21" s="1"/>
  <c r="F18" i="21" s="1"/>
  <c r="C27" i="34"/>
  <c r="G27" i="34" s="1"/>
  <c r="S34" i="31"/>
  <c r="C19" i="34"/>
  <c r="H19" i="34" s="1"/>
  <c r="D19" i="52"/>
  <c r="H19" i="52" s="1"/>
  <c r="C24" i="34"/>
  <c r="G24" i="34" s="1"/>
  <c r="E70" i="31"/>
  <c r="H70" i="31"/>
  <c r="H9" i="34"/>
  <c r="H17" i="34"/>
  <c r="S27" i="31"/>
  <c r="H11" i="34"/>
  <c r="R27" i="51"/>
  <c r="S37" i="31"/>
  <c r="S33" i="53"/>
  <c r="H23" i="34"/>
  <c r="I21" i="34"/>
  <c r="M21" i="34" s="1"/>
  <c r="G29" i="31"/>
  <c r="G19" i="34" l="1"/>
  <c r="H12" i="57"/>
  <c r="G12" i="57"/>
  <c r="C14" i="34"/>
  <c r="G14" i="34" s="1"/>
  <c r="C14" i="57"/>
  <c r="H22" i="57"/>
  <c r="G22" i="57"/>
  <c r="H24" i="34"/>
  <c r="H27" i="34"/>
  <c r="H71" i="31"/>
  <c r="H12" i="34"/>
  <c r="S29" i="31"/>
  <c r="H22" i="34"/>
  <c r="G36" i="31"/>
  <c r="H14" i="57" l="1"/>
  <c r="G14" i="57"/>
  <c r="C21" i="34"/>
  <c r="G21" i="34" s="1"/>
  <c r="C21" i="57"/>
  <c r="S36" i="31"/>
  <c r="H14" i="34"/>
  <c r="G21" i="57" l="1"/>
  <c r="H21" i="57"/>
  <c r="H21" i="34"/>
</calcChain>
</file>

<file path=xl/sharedStrings.xml><?xml version="1.0" encoding="utf-8"?>
<sst xmlns="http://schemas.openxmlformats.org/spreadsheetml/2006/main" count="1101" uniqueCount="422">
  <si>
    <t>Total</t>
  </si>
  <si>
    <t>Other financing activities</t>
  </si>
  <si>
    <t>Issue of common shares</t>
  </si>
  <si>
    <t>Cash dividends paid on common shares</t>
  </si>
  <si>
    <t>Repayment of long-term debt</t>
  </si>
  <si>
    <t>Issue of long-term debt</t>
  </si>
  <si>
    <t>Other investing activities</t>
  </si>
  <si>
    <t xml:space="preserve">Business dispositions </t>
  </si>
  <si>
    <t>Business acquisitions</t>
  </si>
  <si>
    <t>Cash dividends paid on preferred shares</t>
  </si>
  <si>
    <t>Capital expenditures</t>
  </si>
  <si>
    <t>Cash flows from operating activities</t>
  </si>
  <si>
    <t>Net change in operating assets and liabilities</t>
  </si>
  <si>
    <t>Income taxes paid (net of refunds)</t>
  </si>
  <si>
    <t>Interest paid</t>
  </si>
  <si>
    <t>Severance and other costs paid</t>
  </si>
  <si>
    <t>Payments under other post-employment benefit plans</t>
  </si>
  <si>
    <t>Contributions to post-employment benefit plans</t>
  </si>
  <si>
    <t>Income taxes</t>
  </si>
  <si>
    <t>Net interest expense</t>
  </si>
  <si>
    <t>Post-employment benefit plans cost</t>
  </si>
  <si>
    <t xml:space="preserve">Depreciation and amortization </t>
  </si>
  <si>
    <t>Severance, acquisition and other costs</t>
  </si>
  <si>
    <t xml:space="preserve">Net earnings </t>
  </si>
  <si>
    <t>BCE</t>
  </si>
  <si>
    <t>EPM Formatting Sheet</t>
  </si>
  <si>
    <t>Column</t>
  </si>
  <si>
    <t>ACTUAL</t>
  </si>
  <si>
    <t>Row</t>
  </si>
  <si>
    <t>Label</t>
  </si>
  <si>
    <t>Use</t>
  </si>
  <si>
    <t>% change</t>
  </si>
  <si>
    <t>$ change</t>
  </si>
  <si>
    <t xml:space="preserve"> </t>
  </si>
  <si>
    <t>Total liabilities and equity</t>
  </si>
  <si>
    <t>Total equity</t>
  </si>
  <si>
    <t>Non-controlling interest</t>
  </si>
  <si>
    <t xml:space="preserve">Deficit </t>
  </si>
  <si>
    <t xml:space="preserve">Contributed surplus </t>
  </si>
  <si>
    <t>Common shares</t>
  </si>
  <si>
    <t>Preferred shares</t>
  </si>
  <si>
    <t>Equity attributable to BCE shareholders</t>
  </si>
  <si>
    <t>EQUITY</t>
  </si>
  <si>
    <t>Total liabilities</t>
  </si>
  <si>
    <t>Total non-current liabilities</t>
  </si>
  <si>
    <t>Other non-current liabilities</t>
  </si>
  <si>
    <t>Deferred tax liabilities</t>
  </si>
  <si>
    <t>Long-term debt</t>
  </si>
  <si>
    <t xml:space="preserve">Non-current liabilities  </t>
  </si>
  <si>
    <t>Total current liabilities</t>
  </si>
  <si>
    <t>Debt due within one year</t>
  </si>
  <si>
    <t>Current tax liabilities</t>
  </si>
  <si>
    <t>Dividends payable</t>
  </si>
  <si>
    <t>Interest payable</t>
  </si>
  <si>
    <t>Trade payables and other liabilities</t>
  </si>
  <si>
    <t>Current liabilities</t>
  </si>
  <si>
    <t xml:space="preserve">LIABILITIES </t>
  </si>
  <si>
    <t>Total assets</t>
  </si>
  <si>
    <t>Total non-current assets</t>
  </si>
  <si>
    <t>Goodwill</t>
  </si>
  <si>
    <t>Other non-current assets</t>
  </si>
  <si>
    <t>Investments in associates and joint ventures</t>
  </si>
  <si>
    <t>Deferred tax assets</t>
  </si>
  <si>
    <t>Intangible assets</t>
  </si>
  <si>
    <t>Property, plant and equipment</t>
  </si>
  <si>
    <t xml:space="preserve">Non-current assets   </t>
  </si>
  <si>
    <t>Total current assets</t>
  </si>
  <si>
    <t>Other current assets</t>
  </si>
  <si>
    <t>Prepaid expenses</t>
  </si>
  <si>
    <t>Inventory</t>
  </si>
  <si>
    <t>Trade and other receivables</t>
  </si>
  <si>
    <t>Cash equivalents</t>
  </si>
  <si>
    <t>Current assets</t>
  </si>
  <si>
    <t>ASSETS</t>
  </si>
  <si>
    <t>December 31</t>
  </si>
  <si>
    <t>March 31</t>
  </si>
  <si>
    <t>n.m. : not meaningful</t>
  </si>
  <si>
    <t>FCF</t>
  </si>
  <si>
    <t xml:space="preserve">Capital expenditures </t>
  </si>
  <si>
    <t>(In millions of Canadian dollars, except where otherwise indicated) (unaudited)</t>
  </si>
  <si>
    <t xml:space="preserve">Long-term debt </t>
  </si>
  <si>
    <t xml:space="preserve">thane.fotopoulos@bell.ca </t>
  </si>
  <si>
    <t>514-870-4619</t>
  </si>
  <si>
    <t>Thane Fotopoulos</t>
  </si>
  <si>
    <t>BCE Investor Relations</t>
  </si>
  <si>
    <t>Adjusted EPS</t>
  </si>
  <si>
    <t xml:space="preserve">Adjusted net earnings </t>
  </si>
  <si>
    <t>Number of common shares outstanding (millions)</t>
  </si>
  <si>
    <t>Dividends per common share</t>
  </si>
  <si>
    <t>Net earnings</t>
  </si>
  <si>
    <t xml:space="preserve">     Non-controlling interest</t>
  </si>
  <si>
    <t xml:space="preserve">     Preferred shareholders</t>
  </si>
  <si>
    <t xml:space="preserve">     Common shareholders</t>
  </si>
  <si>
    <t>Net earnings attributable to:</t>
  </si>
  <si>
    <t xml:space="preserve">     Interest expense</t>
  </si>
  <si>
    <t>Finance costs</t>
  </si>
  <si>
    <t xml:space="preserve">Amortization </t>
  </si>
  <si>
    <t>Depreciation</t>
  </si>
  <si>
    <t>Adjusted EBITDA</t>
  </si>
  <si>
    <t>Consolidated Operational Data - Historical Trend</t>
  </si>
  <si>
    <t>T401000</t>
  </si>
  <si>
    <t>TCFCapEx</t>
  </si>
  <si>
    <t>Segmented Data - Historical Trend</t>
  </si>
  <si>
    <t>Revenues</t>
  </si>
  <si>
    <t>Bell Wireless</t>
  </si>
  <si>
    <t>Bell Wireline</t>
  </si>
  <si>
    <t>Bell Media</t>
  </si>
  <si>
    <t>Inter-segment eliminations</t>
  </si>
  <si>
    <t>Note: The format settings in lower sections overrides the ones in upper section if there are conflicts.</t>
  </si>
  <si>
    <t>Hierarchy Level Formatting</t>
  </si>
  <si>
    <t>Data</t>
  </si>
  <si>
    <t>Header</t>
  </si>
  <si>
    <t>Default Format</t>
  </si>
  <si>
    <t>All</t>
  </si>
  <si>
    <t>Base Level Format</t>
  </si>
  <si>
    <t>Formatting on Specific Level:</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</si>
  <si>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</si>
  <si>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</si>
  <si>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</si>
  <si>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</si>
  <si>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</si>
  <si>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</si>
  <si>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</si>
  <si>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</si>
  <si>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</si>
  <si>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</si>
  <si>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</si>
  <si>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</si>
  <si>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</si>
  <si>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</si>
  <si>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</si>
  <si>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</si>
  <si>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</si>
  <si>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</si>
  <si>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</si>
  <si>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Margin</t>
  </si>
  <si>
    <t xml:space="preserve">Margin </t>
  </si>
  <si>
    <t>Operating costs</t>
  </si>
  <si>
    <t>Quarter to date</t>
  </si>
  <si>
    <t>WRLESS</t>
  </si>
  <si>
    <t>WRLINE</t>
  </si>
  <si>
    <t>BELL</t>
  </si>
  <si>
    <t>T401000 - Total Revenue</t>
  </si>
  <si>
    <t>All Data Sources</t>
  </si>
  <si>
    <t>All Posting Levels</t>
  </si>
  <si>
    <t>Canadian Dollar</t>
  </si>
  <si>
    <t>All Trading Partners</t>
  </si>
  <si>
    <t>Year To Date</t>
  </si>
  <si>
    <t>T6CCCCA - EBITDA</t>
  </si>
  <si>
    <t>BCE_CONS - BCE</t>
  </si>
  <si>
    <t>F_CLO - Closing Balance</t>
  </si>
  <si>
    <t>BCE - BCE Consolidated.</t>
  </si>
  <si>
    <t>ALL_POSTING - All posting levels (C)</t>
  </si>
  <si>
    <t>CAD - Canadian Dollar</t>
  </si>
  <si>
    <t>YTD - Year To Date</t>
  </si>
  <si>
    <t>SAPCO_2300_CONS - Bell Media</t>
  </si>
  <si>
    <t xml:space="preserve">Adjusted EBITDA </t>
  </si>
  <si>
    <t xml:space="preserve">Capital intensity </t>
  </si>
  <si>
    <t>T401010</t>
  </si>
  <si>
    <t>t401000</t>
  </si>
  <si>
    <t>LC-4261100 - Wireline Product Revenue</t>
  </si>
  <si>
    <t>LC-4999920 - Hardware - Intercompany</t>
  </si>
  <si>
    <t>GLOBAL in Metrics</t>
  </si>
  <si>
    <t>ALL CUSTOMERS</t>
  </si>
  <si>
    <t>ALL CHANNELS</t>
  </si>
  <si>
    <t>ALL NETWORKS</t>
  </si>
  <si>
    <t>ALL REGIONS</t>
  </si>
  <si>
    <t>WIRELESS_PROD</t>
  </si>
  <si>
    <t>ALL_POST_PRE</t>
  </si>
  <si>
    <t>Q2</t>
  </si>
  <si>
    <t xml:space="preserve">Data </t>
  </si>
  <si>
    <t>T4D0100 - Data Revenue (service)</t>
  </si>
  <si>
    <t>T401020 - Other Service Revenue</t>
  </si>
  <si>
    <t>T401050 - Data Revenue (product)</t>
  </si>
  <si>
    <t>TP_IC - All Intercos</t>
  </si>
  <si>
    <t>TP_EXTERNAL - External (Third Party)</t>
  </si>
  <si>
    <t>T401070 - Other Product Revenue</t>
  </si>
  <si>
    <t>TOTAL</t>
  </si>
  <si>
    <t>(In millions of Canadian dollars, except share amounts) (unaudited)</t>
  </si>
  <si>
    <t xml:space="preserve">Adjusted EBITDA margin </t>
  </si>
  <si>
    <t>Q1</t>
  </si>
  <si>
    <t xml:space="preserve">Post-employment benefit plans cost </t>
  </si>
  <si>
    <t>Cash dividends paid by subsidiaries to non-controlling interest</t>
  </si>
  <si>
    <t>BCE - Net debt and preferred shares</t>
  </si>
  <si>
    <t xml:space="preserve">Total </t>
  </si>
  <si>
    <t>Q3</t>
  </si>
  <si>
    <t>Bell_Media</t>
  </si>
  <si>
    <t>Acquisition and other costs paid</t>
  </si>
  <si>
    <t>Total equity attributable to BCE shareholders</t>
  </si>
  <si>
    <t>Capital intensity</t>
  </si>
  <si>
    <t xml:space="preserve">Consolidated Operational Data </t>
  </si>
  <si>
    <t>Adjusted EBITDA margin</t>
  </si>
  <si>
    <t>Free cash flow</t>
  </si>
  <si>
    <t xml:space="preserve">Free cash flow </t>
  </si>
  <si>
    <t xml:space="preserve">Cash flow information </t>
  </si>
  <si>
    <t>Cash flow information - Historical trend</t>
  </si>
  <si>
    <t>Post-employment benefit obligations</t>
  </si>
  <si>
    <t>T401050</t>
  </si>
  <si>
    <t>T401070</t>
  </si>
  <si>
    <t>Other services</t>
  </si>
  <si>
    <t xml:space="preserve">Total external revenues </t>
  </si>
  <si>
    <t>Total operating revenues</t>
  </si>
  <si>
    <t>Total external revenues</t>
  </si>
  <si>
    <t xml:space="preserve">   Service </t>
  </si>
  <si>
    <t>t401040</t>
  </si>
  <si>
    <t xml:space="preserve">   Product</t>
  </si>
  <si>
    <t>T401040</t>
  </si>
  <si>
    <t>External service revenues</t>
  </si>
  <si>
    <t>Inter-segment service revenues</t>
  </si>
  <si>
    <t>External product revenues</t>
  </si>
  <si>
    <t>Inter-segment product revenues</t>
  </si>
  <si>
    <t>Q4</t>
  </si>
  <si>
    <t>Operating revenues</t>
  </si>
  <si>
    <t>ALL_DS</t>
  </si>
  <si>
    <t>Voice</t>
  </si>
  <si>
    <t>Contract assets</t>
  </si>
  <si>
    <t>Contract costs</t>
  </si>
  <si>
    <t>Contract liabilities</t>
  </si>
  <si>
    <t>Equipment and other</t>
  </si>
  <si>
    <t>Net earnings per common share - basic and diluted</t>
  </si>
  <si>
    <t>t401070</t>
  </si>
  <si>
    <t xml:space="preserve">   Satellite</t>
  </si>
  <si>
    <t xml:space="preserve">  Satellite</t>
  </si>
  <si>
    <t>Weighted average number of common shares outstanding - basic (millions)</t>
  </si>
  <si>
    <t>Weighted average number of common shares outstanding - diluted (millions)</t>
  </si>
  <si>
    <t>Purchase of shares for settlement of share-based payments</t>
  </si>
  <si>
    <t>50% of preferred shares</t>
  </si>
  <si>
    <t>CONSOL</t>
  </si>
  <si>
    <t>CORPORATE</t>
  </si>
  <si>
    <t>METRICS</t>
  </si>
  <si>
    <t>Inter-segment</t>
  </si>
  <si>
    <t>Adjusted EBITDA margin (External service revenues)</t>
  </si>
  <si>
    <t>Adjusted EBITDA margin (Operating service revenues)</t>
  </si>
  <si>
    <t>Retail residential NAS lines net losses</t>
  </si>
  <si>
    <t>Net earnings attributable to common shareholders</t>
  </si>
  <si>
    <t>Impairment of assets</t>
  </si>
  <si>
    <t>Post-employment benefit assets</t>
  </si>
  <si>
    <t>Q1 21</t>
  </si>
  <si>
    <t>Change in contract assets</t>
  </si>
  <si>
    <t>PY Check</t>
  </si>
  <si>
    <t>Change in wireless device financing plan receivables</t>
  </si>
  <si>
    <t xml:space="preserve">  BCE</t>
  </si>
  <si>
    <t>(A)</t>
  </si>
  <si>
    <t>Postpaid</t>
  </si>
  <si>
    <t>Prepaid</t>
  </si>
  <si>
    <t>Subscribers end of period (EOP)</t>
  </si>
  <si>
    <t>Subscribers EOP</t>
  </si>
  <si>
    <t>Q2 21</t>
  </si>
  <si>
    <r>
      <t>Segmented Data</t>
    </r>
    <r>
      <rPr>
        <b/>
        <vertAlign val="superscript"/>
        <sz val="16"/>
        <rFont val="Arial"/>
        <family val="2"/>
      </rPr>
      <t xml:space="preserve"> </t>
    </r>
  </si>
  <si>
    <t>Q3 21</t>
  </si>
  <si>
    <t>Gross subscriber activations</t>
  </si>
  <si>
    <t>Net subscriber activations (losses)</t>
  </si>
  <si>
    <t>Retail net subscriber activations</t>
  </si>
  <si>
    <t>Q4 21</t>
  </si>
  <si>
    <t>2021.Q4 - 2021.Q4</t>
  </si>
  <si>
    <t>Cash</t>
  </si>
  <si>
    <t>Cash at beginning of period</t>
  </si>
  <si>
    <t>Cash at end of period</t>
  </si>
  <si>
    <t>Cash equivalents at beginning of period</t>
  </si>
  <si>
    <t>Cash equivalents at end of period</t>
  </si>
  <si>
    <t>TOTAL
2021</t>
  </si>
  <si>
    <t>Reconciling items:</t>
  </si>
  <si>
    <t xml:space="preserve">     Severance, acquisition and other costs</t>
  </si>
  <si>
    <t xml:space="preserve">     Early debt redemption costs </t>
  </si>
  <si>
    <t xml:space="preserve">     Impairment of assets</t>
  </si>
  <si>
    <t xml:space="preserve">     Income taxes for the above reconciling items</t>
  </si>
  <si>
    <t xml:space="preserve">     NCI for the above reconciling items</t>
  </si>
  <si>
    <t>PY CHECK</t>
  </si>
  <si>
    <t>CY Check</t>
  </si>
  <si>
    <t>CY CHECK</t>
  </si>
  <si>
    <t>Assets held for sale</t>
  </si>
  <si>
    <t>Liabilities held for sale</t>
  </si>
  <si>
    <t>Operating service revenues</t>
  </si>
  <si>
    <t>Operating product revenues</t>
  </si>
  <si>
    <t>Adjusted net earnings and adjusted EPS</t>
  </si>
  <si>
    <t xml:space="preserve">     Non-controlling interest (NCI) for the above reconciling items</t>
  </si>
  <si>
    <t>Q1 22</t>
  </si>
  <si>
    <t>Q4 22</t>
  </si>
  <si>
    <t>Q3 22</t>
  </si>
  <si>
    <t>Q2 22</t>
  </si>
  <si>
    <t>Mobile connected device subscribers</t>
  </si>
  <si>
    <t>Mobile phone subscribers</t>
  </si>
  <si>
    <t>Retail high-speed Internet subscribers</t>
  </si>
  <si>
    <t>Retail TV subscribers</t>
  </si>
  <si>
    <t>Retail residential NAS</t>
  </si>
  <si>
    <r>
      <rPr>
        <vertAlign val="superscript"/>
        <sz val="10"/>
        <rFont val="Arial"/>
        <family val="2"/>
      </rPr>
      <t>(A)</t>
    </r>
    <r>
      <rPr>
        <sz val="10"/>
        <rFont val="Arial"/>
        <family val="2"/>
      </rPr>
      <t xml:space="preserve"> Capital intensity is defined as capital expenditures divided by operating revenues.</t>
    </r>
  </si>
  <si>
    <t xml:space="preserve">   Internet protocol television (IPTV)</t>
  </si>
  <si>
    <t xml:space="preserve">     Net equity losses on investments in associates and joint ventures</t>
  </si>
  <si>
    <t>Adjustments to reconcile net earnings to cash flows from operating activities</t>
  </si>
  <si>
    <t>Repurchase of preferred shares</t>
  </si>
  <si>
    <t xml:space="preserve">Mobile phone blended ARPU is calculated by dividing wireless operating service revenues by the average mobile phone subscriber base for the specified period and is expressed as a dollar unit per month.
</t>
  </si>
  <si>
    <t>Blended ARPU ($/month)</t>
  </si>
  <si>
    <r>
      <t xml:space="preserve">BCE </t>
    </r>
    <r>
      <rPr>
        <b/>
        <vertAlign val="superscript"/>
        <sz val="16"/>
        <rFont val="Arial"/>
        <family val="2"/>
      </rPr>
      <t>(1) (2)</t>
    </r>
  </si>
  <si>
    <r>
      <t xml:space="preserve">BCE </t>
    </r>
    <r>
      <rPr>
        <b/>
        <vertAlign val="superscript"/>
        <sz val="16"/>
        <rFont val="Arial"/>
        <family val="2"/>
      </rPr>
      <t>(2)</t>
    </r>
  </si>
  <si>
    <r>
      <t xml:space="preserve">Bell Wireline </t>
    </r>
    <r>
      <rPr>
        <b/>
        <vertAlign val="superscript"/>
        <sz val="16"/>
        <rFont val="Arial"/>
        <family val="2"/>
      </rPr>
      <t>(1) (2)</t>
    </r>
  </si>
  <si>
    <r>
      <t>Bell Wireline - Historical Trend</t>
    </r>
    <r>
      <rPr>
        <b/>
        <vertAlign val="superscript"/>
        <sz val="20"/>
        <rFont val="Arial"/>
        <family val="2"/>
      </rPr>
      <t xml:space="preserve"> (2)</t>
    </r>
  </si>
  <si>
    <r>
      <t>Capital intensity</t>
    </r>
    <r>
      <rPr>
        <i/>
        <vertAlign val="superscript"/>
        <sz val="13"/>
        <rFont val="Arial"/>
        <family val="2"/>
      </rPr>
      <t xml:space="preserve"> (A)(4)</t>
    </r>
  </si>
  <si>
    <r>
      <t>Retail high-speed Internet subscribers</t>
    </r>
    <r>
      <rPr>
        <b/>
        <vertAlign val="superscript"/>
        <sz val="13"/>
        <rFont val="Arial"/>
        <family val="2"/>
      </rPr>
      <t xml:space="preserve">(4) </t>
    </r>
  </si>
  <si>
    <r>
      <t>Retail residential network access services (NAS)</t>
    </r>
    <r>
      <rPr>
        <b/>
        <vertAlign val="superscript"/>
        <sz val="13"/>
        <rFont val="Arial"/>
        <family val="2"/>
      </rPr>
      <t>(4)</t>
    </r>
  </si>
  <si>
    <r>
      <t>Retail TV subscribers</t>
    </r>
    <r>
      <rPr>
        <b/>
        <vertAlign val="superscript"/>
        <sz val="13"/>
        <rFont val="Arial"/>
        <family val="2"/>
      </rPr>
      <t>(4)</t>
    </r>
  </si>
  <si>
    <r>
      <t xml:space="preserve">BCE </t>
    </r>
    <r>
      <rPr>
        <b/>
        <vertAlign val="superscript"/>
        <sz val="20"/>
        <rFont val="Arial"/>
        <family val="2"/>
      </rPr>
      <t>(1)</t>
    </r>
  </si>
  <si>
    <t>(B)</t>
  </si>
  <si>
    <t>In Q3 2022, as a result of the acquisition of Xplore Mobile and other related companies, our retail mobility subscriber base increased by XXX,XXX subscribers</t>
  </si>
  <si>
    <t xml:space="preserve">Retail net subscriber activations (losses) </t>
  </si>
  <si>
    <t>Spectrum licences</t>
  </si>
  <si>
    <t>Net subscriber activations</t>
  </si>
  <si>
    <t>2022.Q4 - 2022.Q4</t>
  </si>
  <si>
    <t>Q4
2022</t>
  </si>
  <si>
    <t>Q4
2021</t>
  </si>
  <si>
    <t>TOTAL
2022</t>
  </si>
  <si>
    <t>n.m</t>
  </si>
  <si>
    <t>In Q4 2022, as a result of the acquisition of Distributel Communications Limited (Distributel), our retail high-speed Internet, retail IPTV and retail residential NAS lines subscriber bases increased by 128,065, 2,315 and 64,498 subscribers, respectively.</t>
  </si>
  <si>
    <t>In Q4 2022, as a result of the acquisition of Distributel, our retail high-speed Internet, retail IPTV and retail residential NAS lines subscriber bases increased by 128,065, 2,315 and 64,498 subscribers, respectively.</t>
  </si>
  <si>
    <t xml:space="preserve">  IPTV</t>
  </si>
  <si>
    <r>
      <t>Retail subscribers EOP</t>
    </r>
    <r>
      <rPr>
        <vertAlign val="superscript"/>
        <sz val="13"/>
        <rFont val="Arial"/>
        <family val="2"/>
      </rPr>
      <t>(A) (B)</t>
    </r>
  </si>
  <si>
    <r>
      <t>Total retail subscribers EOP</t>
    </r>
    <r>
      <rPr>
        <vertAlign val="superscript"/>
        <sz val="13"/>
        <rFont val="Arial"/>
        <family val="2"/>
      </rPr>
      <t>(A) (B)</t>
    </r>
  </si>
  <si>
    <r>
      <t xml:space="preserve">   IPTV</t>
    </r>
    <r>
      <rPr>
        <vertAlign val="superscript"/>
        <sz val="13"/>
        <rFont val="Arial"/>
        <family val="2"/>
      </rPr>
      <t>(A) (B)</t>
    </r>
  </si>
  <si>
    <r>
      <t>Retail residential NAS lines</t>
    </r>
    <r>
      <rPr>
        <vertAlign val="superscript"/>
        <sz val="13"/>
        <rFont val="Arial"/>
        <family val="2"/>
      </rPr>
      <t>(A) (B)</t>
    </r>
  </si>
  <si>
    <t>Net (decrease) increase in cash equivalents</t>
  </si>
  <si>
    <r>
      <t>Mobile phone subscribers</t>
    </r>
    <r>
      <rPr>
        <b/>
        <vertAlign val="superscript"/>
        <sz val="14"/>
        <rFont val="Arial"/>
        <family val="2"/>
      </rPr>
      <t>(4)</t>
    </r>
  </si>
  <si>
    <r>
      <t>Blended average revenue per user (ARPU) ($/month)</t>
    </r>
    <r>
      <rPr>
        <vertAlign val="superscript"/>
        <sz val="14"/>
        <rFont val="Arial"/>
        <family val="2"/>
      </rPr>
      <t>(A)(4)</t>
    </r>
  </si>
  <si>
    <r>
      <t>Blended churn (%)</t>
    </r>
    <r>
      <rPr>
        <vertAlign val="superscript"/>
        <sz val="14"/>
        <rFont val="Arial"/>
        <family val="2"/>
      </rPr>
      <t xml:space="preserve"> </t>
    </r>
    <r>
      <rPr>
        <sz val="14"/>
        <rFont val="Arial"/>
        <family val="2"/>
      </rPr>
      <t>(average per month)</t>
    </r>
    <r>
      <rPr>
        <vertAlign val="superscript"/>
        <sz val="14"/>
        <rFont val="Arial"/>
        <family val="2"/>
      </rPr>
      <t>(4)</t>
    </r>
  </si>
  <si>
    <r>
      <t>Mobile connected device subscribers</t>
    </r>
    <r>
      <rPr>
        <b/>
        <vertAlign val="superscript"/>
        <sz val="14"/>
        <rFont val="Arial"/>
        <family val="2"/>
      </rPr>
      <t>(4)</t>
    </r>
  </si>
  <si>
    <r>
      <t xml:space="preserve">Bell Wireless </t>
    </r>
    <r>
      <rPr>
        <b/>
        <vertAlign val="superscript"/>
        <sz val="16.5"/>
        <rFont val="Arial"/>
        <family val="2"/>
      </rPr>
      <t>(1) (2)</t>
    </r>
  </si>
  <si>
    <r>
      <t xml:space="preserve">Bell Wireless - Historical Trend </t>
    </r>
    <r>
      <rPr>
        <b/>
        <vertAlign val="superscript"/>
        <sz val="18"/>
        <rFont val="Arial"/>
        <family val="2"/>
      </rPr>
      <t>(2)</t>
    </r>
  </si>
  <si>
    <r>
      <t>Blended churn (%)</t>
    </r>
    <r>
      <rPr>
        <vertAlign val="superscript"/>
        <sz val="16"/>
        <rFont val="Arial"/>
        <family val="2"/>
      </rPr>
      <t xml:space="preserve"> </t>
    </r>
    <r>
      <rPr>
        <sz val="16"/>
        <rFont val="Arial"/>
        <family val="2"/>
      </rPr>
      <t>(average per month)</t>
    </r>
  </si>
  <si>
    <r>
      <t>Retail subscribers EOP</t>
    </r>
    <r>
      <rPr>
        <vertAlign val="superscript"/>
        <sz val="18"/>
        <rFont val="Arial"/>
        <family val="2"/>
      </rPr>
      <t>(A) (B)</t>
    </r>
  </si>
  <si>
    <r>
      <t>Total retail subscribers EOP</t>
    </r>
    <r>
      <rPr>
        <vertAlign val="superscript"/>
        <sz val="18"/>
        <rFont val="Arial"/>
        <family val="2"/>
      </rPr>
      <t>(A) (B)</t>
    </r>
  </si>
  <si>
    <r>
      <t xml:space="preserve">  IPTV</t>
    </r>
    <r>
      <rPr>
        <vertAlign val="superscript"/>
        <sz val="18"/>
        <rFont val="Arial"/>
        <family val="2"/>
      </rPr>
      <t>(A) (B)</t>
    </r>
  </si>
  <si>
    <r>
      <t>Retail residential NAS lines</t>
    </r>
    <r>
      <rPr>
        <vertAlign val="superscript"/>
        <sz val="18"/>
        <rFont val="Arial"/>
        <family val="2"/>
      </rPr>
      <t>(A) (B)</t>
    </r>
  </si>
  <si>
    <r>
      <t xml:space="preserve">Net debt </t>
    </r>
    <r>
      <rPr>
        <b/>
        <vertAlign val="superscript"/>
        <sz val="19"/>
        <rFont val="Arial"/>
        <family val="2"/>
      </rPr>
      <t>(A)</t>
    </r>
  </si>
  <si>
    <r>
      <t xml:space="preserve">Net debt leverage ratio </t>
    </r>
    <r>
      <rPr>
        <vertAlign val="superscript"/>
        <sz val="19"/>
        <rFont val="Arial"/>
        <family val="2"/>
      </rPr>
      <t>(A)</t>
    </r>
  </si>
  <si>
    <r>
      <t xml:space="preserve">Free cash flow (FCF) </t>
    </r>
    <r>
      <rPr>
        <b/>
        <vertAlign val="superscript"/>
        <sz val="19"/>
        <rFont val="Arial"/>
        <family val="2"/>
      </rPr>
      <t>(A)</t>
    </r>
  </si>
  <si>
    <t>In Q1 2022, as a result of the acquisition of EBOX and other related companies, our retail high-speed Internet, retail IPTV and retail residential NAS lines subscriber bases increased by 67,090, 9,025 and 3,456 subscribers, respectively.</t>
  </si>
  <si>
    <t>Q1 23</t>
  </si>
  <si>
    <t>Q2 23</t>
  </si>
  <si>
    <t>Q3 23</t>
  </si>
  <si>
    <t>Q4 23</t>
  </si>
  <si>
    <t>Bell CTS</t>
  </si>
  <si>
    <t>Wireless</t>
  </si>
  <si>
    <t>Blended churn (%) (average per month)</t>
  </si>
  <si>
    <r>
      <t xml:space="preserve">Adjusted EBITDA </t>
    </r>
    <r>
      <rPr>
        <b/>
        <vertAlign val="superscript"/>
        <sz val="18"/>
        <rFont val="Arial"/>
        <family val="2"/>
      </rPr>
      <t>(A)</t>
    </r>
  </si>
  <si>
    <r>
      <t xml:space="preserve">Adjusted net earnings </t>
    </r>
    <r>
      <rPr>
        <b/>
        <vertAlign val="superscript"/>
        <sz val="18"/>
        <rFont val="Arial"/>
        <family val="2"/>
      </rPr>
      <t>(A)</t>
    </r>
  </si>
  <si>
    <r>
      <t xml:space="preserve">Adjusted EPS </t>
    </r>
    <r>
      <rPr>
        <b/>
        <vertAlign val="superscript"/>
        <sz val="18"/>
        <rFont val="Arial"/>
        <family val="2"/>
      </rPr>
      <t>(A)</t>
    </r>
  </si>
  <si>
    <r>
      <t>Bell CTS</t>
    </r>
    <r>
      <rPr>
        <b/>
        <vertAlign val="superscript"/>
        <sz val="13"/>
        <color indexed="8"/>
        <rFont val="Arial"/>
        <family val="2"/>
      </rPr>
      <t/>
    </r>
  </si>
  <si>
    <r>
      <t>Bell CTS</t>
    </r>
    <r>
      <rPr>
        <b/>
        <sz val="13"/>
        <color indexed="8"/>
        <rFont val="Arial"/>
        <family val="2"/>
      </rPr>
      <t xml:space="preserve"> </t>
    </r>
  </si>
  <si>
    <r>
      <t xml:space="preserve">BCE </t>
    </r>
    <r>
      <rPr>
        <b/>
        <vertAlign val="superscript"/>
        <sz val="16"/>
        <rFont val="Arial"/>
        <family val="2"/>
      </rPr>
      <t>(1)</t>
    </r>
  </si>
  <si>
    <t xml:space="preserve">        Net debt and other information</t>
  </si>
  <si>
    <r>
      <rPr>
        <vertAlign val="superscript"/>
        <sz val="11"/>
        <rFont val="Arial"/>
        <family val="2"/>
      </rPr>
      <t>(A)</t>
    </r>
    <r>
      <rPr>
        <sz val="11"/>
        <rFont val="Arial"/>
        <family val="2"/>
      </rPr>
      <t xml:space="preserve"> Capital intensity is defined as capital expenditures divided by operating revenues.</t>
    </r>
  </si>
  <si>
    <t>Consolidated Cash Flow Data</t>
  </si>
  <si>
    <t>Consolidated Cash Flow Data - Historical Trend</t>
  </si>
  <si>
    <t>Bell Communication and Technology Services (Bell CTS)</t>
  </si>
  <si>
    <t>Consolidated Statements of Financial Position</t>
  </si>
  <si>
    <r>
      <t xml:space="preserve">Adjusted EBITDA margin </t>
    </r>
    <r>
      <rPr>
        <b/>
        <vertAlign val="superscript"/>
        <sz val="18"/>
        <rFont val="Arial"/>
        <family val="2"/>
      </rPr>
      <t>(B)(3)</t>
    </r>
  </si>
  <si>
    <r>
      <t>Capital intensity</t>
    </r>
    <r>
      <rPr>
        <i/>
        <vertAlign val="superscript"/>
        <sz val="13"/>
        <rFont val="Arial"/>
        <family val="2"/>
      </rPr>
      <t xml:space="preserve"> (A)(3)</t>
    </r>
  </si>
  <si>
    <t xml:space="preserve">Wireline data </t>
  </si>
  <si>
    <t>Wireline voice</t>
  </si>
  <si>
    <t>Other wireline services</t>
  </si>
  <si>
    <t xml:space="preserve">     Net return on post-employment benefit plans</t>
  </si>
  <si>
    <r>
      <t xml:space="preserve">(B) </t>
    </r>
    <r>
      <rPr>
        <sz val="15"/>
        <rFont val="Arial"/>
        <family val="2"/>
      </rPr>
      <t>Adjusted EBITDA margin is defined as adjusted EBITDA divided by operating revenues.</t>
    </r>
  </si>
  <si>
    <t>Repurchase of a financial liability</t>
  </si>
  <si>
    <t>Wireline</t>
  </si>
  <si>
    <t xml:space="preserve">Wireline </t>
  </si>
  <si>
    <r>
      <t xml:space="preserve">Bell CTS </t>
    </r>
    <r>
      <rPr>
        <b/>
        <vertAlign val="superscript"/>
        <sz val="18"/>
        <rFont val="Arial"/>
        <family val="2"/>
      </rPr>
      <t>(1)</t>
    </r>
  </si>
  <si>
    <t>External/Operating product revenues</t>
  </si>
  <si>
    <t>Bell CTS Metrics - Historical Trend</t>
  </si>
  <si>
    <t>Bell CTS - Historical Trend</t>
  </si>
  <si>
    <t>(Decrease) increase in securitized receivables</t>
  </si>
  <si>
    <t>Net equity losses on investments in associates and joint ventures</t>
  </si>
  <si>
    <t>TOTAL
2023</t>
  </si>
  <si>
    <r>
      <t xml:space="preserve">Bell CTS Metrics </t>
    </r>
    <r>
      <rPr>
        <b/>
        <vertAlign val="superscript"/>
        <sz val="16"/>
        <rFont val="Arial"/>
        <family val="2"/>
      </rPr>
      <t>(1)</t>
    </r>
  </si>
  <si>
    <r>
      <t>Mobile phone subscribers</t>
    </r>
    <r>
      <rPr>
        <b/>
        <vertAlign val="superscript"/>
        <sz val="16"/>
        <rFont val="Arial"/>
        <family val="2"/>
      </rPr>
      <t>(3)</t>
    </r>
  </si>
  <si>
    <r>
      <t>Blended churn (%)</t>
    </r>
    <r>
      <rPr>
        <vertAlign val="superscript"/>
        <sz val="16"/>
        <rFont val="Arial"/>
        <family val="2"/>
      </rPr>
      <t xml:space="preserve"> </t>
    </r>
    <r>
      <rPr>
        <sz val="16"/>
        <rFont val="Arial"/>
        <family val="2"/>
      </rPr>
      <t>(average per month)</t>
    </r>
    <r>
      <rPr>
        <vertAlign val="superscript"/>
        <sz val="16"/>
        <rFont val="Arial"/>
        <family val="2"/>
      </rPr>
      <t>(3)</t>
    </r>
  </si>
  <si>
    <r>
      <t>Mobile connected device subscribers</t>
    </r>
    <r>
      <rPr>
        <b/>
        <vertAlign val="superscript"/>
        <sz val="16"/>
        <rFont val="Arial"/>
        <family val="2"/>
      </rPr>
      <t>(3)</t>
    </r>
  </si>
  <si>
    <r>
      <t>Retail high-speed Internet subscribers</t>
    </r>
    <r>
      <rPr>
        <b/>
        <vertAlign val="superscript"/>
        <sz val="16"/>
        <rFont val="Arial"/>
        <family val="2"/>
      </rPr>
      <t xml:space="preserve">(3) </t>
    </r>
  </si>
  <si>
    <r>
      <t>Retail residential network access services (NAS)</t>
    </r>
    <r>
      <rPr>
        <b/>
        <vertAlign val="superscript"/>
        <sz val="16"/>
        <rFont val="Arial"/>
        <family val="2"/>
      </rPr>
      <t>(3)</t>
    </r>
  </si>
  <si>
    <t xml:space="preserve">     Net mark-to-market losses (gains) on derivatives used to economically hedge 
     equity settled share-based compensation plans</t>
  </si>
  <si>
    <t>Increase in securitized receivables</t>
  </si>
  <si>
    <t xml:space="preserve">In Q2 2023, our retail high-speed Internet, retail IPTV and retail residential NAS lines subscriber bases increased by 35,080, 243 and 7,458 subscribers, respectively, as a result of small acquisitions. </t>
  </si>
  <si>
    <t>Short-term investments</t>
  </si>
  <si>
    <t>Q1 24</t>
  </si>
  <si>
    <t>Q1
2023</t>
  </si>
  <si>
    <t>Q1
2024</t>
  </si>
  <si>
    <t>Losses (gains) on investments</t>
  </si>
  <si>
    <t>Retail IPTV net subscriber activations</t>
  </si>
  <si>
    <r>
      <t>Subscribers end of period</t>
    </r>
    <r>
      <rPr>
        <vertAlign val="superscript"/>
        <sz val="18"/>
        <rFont val="Arial"/>
        <family val="2"/>
      </rPr>
      <t>(A)</t>
    </r>
  </si>
  <si>
    <r>
      <t>Postpaid</t>
    </r>
    <r>
      <rPr>
        <vertAlign val="superscript"/>
        <sz val="18"/>
        <rFont val="Arial"/>
        <family val="2"/>
      </rPr>
      <t>(A)</t>
    </r>
  </si>
  <si>
    <r>
      <t>Retail IPTV subscribers EOP</t>
    </r>
    <r>
      <rPr>
        <vertAlign val="superscript"/>
        <sz val="18"/>
        <rFont val="Arial"/>
        <family val="2"/>
      </rPr>
      <t>(D)</t>
    </r>
  </si>
  <si>
    <r>
      <t>Retail residential NAS lines</t>
    </r>
    <r>
      <rPr>
        <vertAlign val="superscript"/>
        <sz val="18"/>
        <rFont val="Arial"/>
        <family val="2"/>
      </rPr>
      <t>(D)</t>
    </r>
  </si>
  <si>
    <t>(D)</t>
  </si>
  <si>
    <t>In Q1 2024, we adjusted our mobile phone postpaid subscriber base to remove very low to non-revenue generating business market subscribers of 105,802.</t>
  </si>
  <si>
    <t>(C)</t>
  </si>
  <si>
    <t xml:space="preserve">In Q1 2024, we removed 11,645 turbo hubs subscribers from our retail high-speed Internet subscriber base as we are no longer actively marketing this product in our wireless-to-the-home footprint. </t>
  </si>
  <si>
    <r>
      <t>Subscribers end of period</t>
    </r>
    <r>
      <rPr>
        <vertAlign val="superscript"/>
        <sz val="16"/>
        <rFont val="Arial"/>
        <family val="2"/>
      </rPr>
      <t>(A)</t>
    </r>
  </si>
  <si>
    <r>
      <t>Postpaid</t>
    </r>
    <r>
      <rPr>
        <vertAlign val="superscript"/>
        <sz val="16"/>
        <rFont val="Arial"/>
        <family val="2"/>
      </rPr>
      <t>(A)</t>
    </r>
  </si>
  <si>
    <r>
      <t>Retail IPTV subscribers EOP</t>
    </r>
    <r>
      <rPr>
        <vertAlign val="superscript"/>
        <sz val="16"/>
        <rFont val="Arial"/>
        <family val="2"/>
      </rPr>
      <t>(D)</t>
    </r>
  </si>
  <si>
    <r>
      <t>Retail residential NAS lines</t>
    </r>
    <r>
      <rPr>
        <vertAlign val="superscript"/>
        <sz val="16"/>
        <rFont val="Arial"/>
        <family val="2"/>
      </rPr>
      <t>(D)</t>
    </r>
  </si>
  <si>
    <t>-</t>
  </si>
  <si>
    <t xml:space="preserve">In Q2 2023, our retail high-speed Internet, retail IPTV and retail residential NAS lines subscriber bases increased by 35,080, 243 and 7,458 subscribers, respectively, 
as a result of small acquisitions. </t>
  </si>
  <si>
    <t xml:space="preserve">In Q1 2024, we removed 11,645 turbo hubs subscribers from our retail high-speed Internet subscriber base as we are no longer actively marketing this product in our 
wireless-to-the-home footprint. </t>
  </si>
  <si>
    <t>Other (expense) income</t>
  </si>
  <si>
    <t xml:space="preserve">     Net losses (gains) on investments</t>
  </si>
  <si>
    <t xml:space="preserve">     Net mark-to-market losses (gains) on derivatives used to economically hedge equity 
     settled share-based compensation plans</t>
  </si>
  <si>
    <t xml:space="preserve">     Net losses on investments</t>
  </si>
  <si>
    <t>Accumulated other comprehensive income (loss)</t>
  </si>
  <si>
    <t>Increase (decrease) in notes payable</t>
  </si>
  <si>
    <t>Net increase (decrease) in cash</t>
  </si>
  <si>
    <t>Losses on investments</t>
  </si>
  <si>
    <t>Net increase in cash</t>
  </si>
  <si>
    <t>(E)</t>
  </si>
  <si>
    <r>
      <t>Retail subscribers EOP</t>
    </r>
    <r>
      <rPr>
        <vertAlign val="superscript"/>
        <sz val="18"/>
        <rFont val="Arial"/>
        <family val="2"/>
      </rPr>
      <t>(B)(C)(D)</t>
    </r>
  </si>
  <si>
    <r>
      <t>Retail IPTV subscribers</t>
    </r>
    <r>
      <rPr>
        <b/>
        <vertAlign val="superscript"/>
        <sz val="18"/>
        <rFont val="Arial"/>
        <family val="2"/>
      </rPr>
      <t>(E)</t>
    </r>
  </si>
  <si>
    <r>
      <t>Retail subscribers EOP</t>
    </r>
    <r>
      <rPr>
        <vertAlign val="superscript"/>
        <sz val="16"/>
        <rFont val="Arial"/>
        <family val="2"/>
      </rPr>
      <t>(B)(C)(D)</t>
    </r>
  </si>
  <si>
    <r>
      <t>Retail internet protocol television (IPTV) subscribers</t>
    </r>
    <r>
      <rPr>
        <b/>
        <vertAlign val="superscript"/>
        <sz val="16"/>
        <rFont val="Arial"/>
        <family val="2"/>
      </rPr>
      <t xml:space="preserve">(3)(E)      </t>
    </r>
  </si>
  <si>
    <t>In Q1 2024, our retail high-speed Internet subscriber base increased by 3,850 business subscribers as a result of a small acquisition.</t>
  </si>
  <si>
    <t>As of Q1 2024, we are no longer reporting retail satellite TV subscribers as this no longer represents a significant proportion of our revenues. As a result, satellite TV subscribers have been removed from our retail TV subscriber base, and we now report exclusively retail IPTV subscribers.</t>
  </si>
  <si>
    <t>As of Q1 2024, we are no longer reporting retail satellite TV subscribers as this no longer represents a significant proportion of our revenues. As a result, satellite TV 
subscribers have been removed from our retail TV subscriber base, and we now report exclusively retail IPTV subscribers.</t>
  </si>
  <si>
    <t>n.m.</t>
  </si>
  <si>
    <r>
      <t xml:space="preserve">(A) </t>
    </r>
    <r>
      <rPr>
        <sz val="15"/>
        <rFont val="Arial"/>
        <family val="2"/>
      </rPr>
      <t xml:space="preserve">Adjusted EBITDA is a total of segments measure, adjusted net earnings is a non-GAAP financial measure and adjusted EPS is a non-GAAP ratio. Refer to note 2.3, </t>
    </r>
    <r>
      <rPr>
        <i/>
        <sz val="15"/>
        <rFont val="Arial"/>
        <family val="2"/>
      </rPr>
      <t xml:space="preserve">Total of segments measures, </t>
    </r>
    <r>
      <rPr>
        <sz val="15"/>
        <rFont val="Arial"/>
        <family val="2"/>
      </rPr>
      <t xml:space="preserve">note 2.1, </t>
    </r>
    <r>
      <rPr>
        <i/>
        <sz val="15"/>
        <rFont val="Arial"/>
        <family val="2"/>
      </rPr>
      <t xml:space="preserve">Non-GAAP financial measures </t>
    </r>
    <r>
      <rPr>
        <sz val="15"/>
        <rFont val="Arial"/>
        <family val="2"/>
      </rPr>
      <t>and</t>
    </r>
    <r>
      <rPr>
        <i/>
        <sz val="15"/>
        <rFont val="Arial"/>
        <family val="2"/>
      </rPr>
      <t xml:space="preserve"> </t>
    </r>
    <r>
      <rPr>
        <sz val="15"/>
        <rFont val="Arial"/>
        <family val="2"/>
      </rPr>
      <t>note 2.2,</t>
    </r>
    <r>
      <rPr>
        <i/>
        <sz val="15"/>
        <rFont val="Arial"/>
        <family val="2"/>
      </rPr>
      <t xml:space="preserve"> Non-GAAP ratios </t>
    </r>
    <r>
      <rPr>
        <sz val="15"/>
        <rFont val="Arial"/>
        <family val="2"/>
      </rPr>
      <t>in the Accompanying Notes to this report for more information on these measures.</t>
    </r>
  </si>
  <si>
    <r>
      <t xml:space="preserve">Net debt and free cash flow are non-GAAP financial measures and net debt leverage ratio is a capital management measure. Refer to note 2.1, </t>
    </r>
    <r>
      <rPr>
        <i/>
        <sz val="15"/>
        <rFont val="Arial"/>
        <family val="2"/>
      </rPr>
      <t>Non-GAAP financial measures</t>
    </r>
    <r>
      <rPr>
        <sz val="15"/>
        <rFont val="Arial"/>
        <family val="2"/>
      </rPr>
      <t xml:space="preserve"> and note 2.4, </t>
    </r>
    <r>
      <rPr>
        <i/>
        <sz val="15"/>
        <rFont val="Arial"/>
        <family val="2"/>
      </rPr>
      <t>Capital management measures</t>
    </r>
    <r>
      <rPr>
        <sz val="15"/>
        <rFont val="Arial"/>
        <family val="2"/>
      </rPr>
      <t xml:space="preserve"> in the Accompanying Notes to this report for more information on these measures. </t>
    </r>
  </si>
  <si>
    <r>
      <t>Blended average revenue per user (ARPU) ($/month)</t>
    </r>
    <r>
      <rPr>
        <vertAlign val="superscript"/>
        <sz val="16"/>
        <rFont val="Arial"/>
        <family val="2"/>
      </rPr>
      <t>(3)(A)</t>
    </r>
  </si>
  <si>
    <r>
      <t>Blended ARPU ($/month)</t>
    </r>
    <r>
      <rPr>
        <vertAlign val="superscript"/>
        <sz val="18"/>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</si>
</sst>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8">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_(* \(#,##0\);_(* &quot;-&quot;_);_(@_)"/>
    <numFmt numFmtId="165" formatCode="_(* #,##0.00_);_(* \(#,##0.00\);_(* &quot;-&quot;??_);_(@_)"/>
    <numFmt numFmtId="166" formatCode="#,##0.00&quot;¢/kWh&quot;"/>
    <numFmt numFmtId="167" formatCode="#,##0.0,"/>
    <numFmt numFmtId="168" formatCode="0.000000"/>
    <numFmt numFmtId="169" formatCode="0.00_);\(0.00\);0.00"/>
    <numFmt numFmtId="170" formatCode="#,##0.0_);\(#,##0.0\)"/>
    <numFmt numFmtId="171" formatCode="[$-409]mmm\-yy;@"/>
    <numFmt numFmtId="172" formatCode="&quot;$&quot;_(#,##0.00_);&quot;$&quot;\(#,##0.00\)"/>
    <numFmt numFmtId="173" formatCode="[Blue]mmm\-dd\-yy"/>
    <numFmt numFmtId="174" formatCode="#,##0.0_)\x;\(#,##0.0\)\x"/>
    <numFmt numFmtId="175" formatCode="[Blue]mmm\-yy"/>
    <numFmt numFmtId="176" formatCode="#,##0.0_)_x;\(#,##0.0\)_x"/>
    <numFmt numFmtId="177" formatCode="mmm\ d\,\ yyyy"/>
    <numFmt numFmtId="178" formatCode="0.0_)\%;\(0.0\)\%"/>
    <numFmt numFmtId="179" formatCode="_(* #,##0.0000_);_(* \(#,##0.0000\);_(* &quot;-&quot;\ \ _);@"/>
    <numFmt numFmtId="180" formatCode="#,##0.0_)_%;\(#,##0.0\)_%"/>
    <numFmt numFmtId="181" formatCode="_(* #,##0_);_(* \(#,##0\);_(* &quot;-&quot;\ \ _);@\ &quot; (HHV)&quot;"/>
    <numFmt numFmtId="182" formatCode="&quot;\&quot;#,##0.00;[Red]&quot;\&quot;\-#,##0.00"/>
    <numFmt numFmtId="183" formatCode="&quot;\&quot;#,##0;[Red]&quot;\&quot;\-#,##0"/>
    <numFmt numFmtId="184" formatCode="[Blue]###&quot;.&quot;#\-###"/>
    <numFmt numFmtId="185" formatCode="[Blue]####\ ###"/>
    <numFmt numFmtId="186" formatCode="_(* &quot;$&quot;#,##0_);* \(&quot;$&quot;#,##0\)"/>
    <numFmt numFmtId="187" formatCode="_(* #,##0_);* \(#,##0\)"/>
    <numFmt numFmtId="188" formatCode="_(* &quot;$&quot;#,##0_);* \(&quot;$&quot;#,##0\);_(* &quot;$&quot;&quot;-&quot;_);_(@_)"/>
    <numFmt numFmtId="189" formatCode="_(* &quot;$&quot;#,##0.00_);* \(&quot;$&quot;#,##0.00\);_(* &quot;$&quot;0.00_);_(@_)"/>
    <numFmt numFmtId="190" formatCode="_(* &quot;$&quot;#,##0_);* \(&quot;$&quot;#,##0\);_(* &quot;$&quot;0_);_(@_)"/>
    <numFmt numFmtId="191" formatCode="_(* #,##0_);* \(#,##0\);_(* &quot;-&quot;_);_(@_)"/>
    <numFmt numFmtId="192" formatCode="m\-d\-yy"/>
    <numFmt numFmtId="193" formatCode="_-* #,##0_-;\-* #,##0_-;_-* &quot;-&quot;??_-;_-@_-"/>
    <numFmt numFmtId="194" formatCode="[Blue]#,##0_);[Red]\(#,##0\);\-??"/>
    <numFmt numFmtId="195" formatCode="0_);\(0\)"/>
    <numFmt numFmtId="196" formatCode="&quot;$&quot;#,##0.0"/>
    <numFmt numFmtId="197" formatCode="@\ \•\ "/>
    <numFmt numFmtId="198" formatCode="&quot;$&quot;#.;\(&quot;$&quot;#,\)"/>
    <numFmt numFmtId="199" formatCode="_(* #,##0.0000_);_(* \(#,##0.0000\);_(* &quot;-&quot;??_);_(@_)"/>
    <numFmt numFmtId="200" formatCode="0.0%;[Red]\(0.0%\)"/>
    <numFmt numFmtId="201" formatCode="0%;[Red]\(0%\)"/>
    <numFmt numFmtId="202" formatCode="0.0%;\(0.0%\)"/>
    <numFmt numFmtId="203" formatCode="0.0%"/>
    <numFmt numFmtId="204" formatCode="_(* #,##0_);* \(#,##0\);_(* 0_);_(@_)"/>
    <numFmt numFmtId="205" formatCode="General_)"/>
    <numFmt numFmtId="206" formatCode="_-* #,##0.0000_-;\-* #,##0.0000_-;_-* &quot;-&quot;??_-;_-@_-"/>
    <numFmt numFmtId="207" formatCode="#,##0_);\(#,##0\);\ \-\ \ \ "/>
    <numFmt numFmtId="208" formatCode="_-* #,##0.00\ _D_M_-;\-* #,##0.00\ _D_M_-;_-* &quot;-&quot;??\ _D_M_-;_-@_-"/>
    <numFmt numFmtId="209" formatCode="#,##0.000000_);\(#,##0.000000\)"/>
    <numFmt numFmtId="210" formatCode="_(* #,##0_);_(* \(#,##0\);_(* &quot;-&quot;\ \ _);@"/>
    <numFmt numFmtId="211" formatCode="_-* #,##0.00\ &quot;DM&quot;_-;\-* #,##0.00\ &quot;DM&quot;_-;_-* &quot;-&quot;??\ &quot;DM&quot;_-;_-@_-"/>
    <numFmt numFmtId="212" formatCode="&quot;$&quot;#,##0.0000000_);[Red]\(&quot;$&quot;#,##0.0000000\);\-\-\ \ \ "/>
    <numFmt numFmtId="213" formatCode="_-* #,##0\ _P_t_s_-;\-* #,##0\ _P_t_s_-;_-* &quot;-&quot;\ _P_t_s_-;_-@_-"/>
    <numFmt numFmtId="214" formatCode="&quot;$&quot;#,##0,,;[Red]\(&quot;$&quot;#,##0,,\)"/>
    <numFmt numFmtId="215" formatCode="&quot;$&quot;#,##0.00"/>
    <numFmt numFmtId="216" formatCode="_ * #,##0_ ;_ * \-#,##0_ ;_ * &quot;-&quot;_ ;_ @_ "/>
    <numFmt numFmtId="217" formatCode="0.00_);\(0.00\);0.00_)"/>
    <numFmt numFmtId="218" formatCode="#,##0.0"/>
    <numFmt numFmtId="219" formatCode="#,##0.0,,;[Red]\(#,##0.0,,\)"/>
    <numFmt numFmtId="220" formatCode="&quot;$&quot;#,##0,,&quot;#&quot;"/>
    <numFmt numFmtId="221" formatCode="mmm\ yyyy"/>
    <numFmt numFmtId="222" formatCode="_(* #,##0.000000_);_(* \(#,##0.000000\);_(* &quot;-&quot;??_);_(@_)"/>
    <numFmt numFmtId="223" formatCode="#,##0,_);\(#,##0,\)"/>
    <numFmt numFmtId="224" formatCode="&quot;$&quot;\ #,##0_);[Red]\(&quot;$&quot;\ #,##0\)"/>
    <numFmt numFmtId="225" formatCode="0.0"/>
    <numFmt numFmtId="226" formatCode="0%;\(0%\)"/>
    <numFmt numFmtId="227" formatCode="#,##0.0\%_);\(#,##0.0\%\);#,##0.0\%_);@_)"/>
    <numFmt numFmtId="228" formatCode="0.000\x"/>
    <numFmt numFmtId="229" formatCode="#,##0.0%;[Red]\(#,##0.0%\)"/>
    <numFmt numFmtId="230" formatCode="0.00\%;\-0.00\%;0.00\%"/>
    <numFmt numFmtId="231" formatCode="#,##0.0_);[Red]\(#,##0.0\)"/>
    <numFmt numFmtId="232" formatCode="0.00\x;\-0.00\x;0.00\x"/>
    <numFmt numFmtId="233" formatCode="_(* #,##0_);_(* \(#,##0\);_(* &quot;-&quot;??_);_(@_)"/>
    <numFmt numFmtId="234" formatCode="&quot;   &quot;@"/>
    <numFmt numFmtId="235" formatCode="_(* #,##0_);_(* \(#,##0\);_(* &quot;-&quot;_)"/>
    <numFmt numFmtId="236" formatCode="#,##0.0,;[Red]\(#,##0.0,\)"/>
    <numFmt numFmtId="237" formatCode="#,##0.0,_);[Red]\(#,##0.0,\)"/>
    <numFmt numFmtId="238" formatCode="0.00000%"/>
    <numFmt numFmtId="239" formatCode="#,##0\ &quot;$&quot;_);\(#,##0\ &quot;$&quot;\)"/>
    <numFmt numFmtId="240" formatCode="_(&quot;$&quot;* #,##0.0_);_(&quot;$&quot;* \(#,##0.0\);_(&quot;$&quot;* &quot;-&quot;??_);_(@_)"/>
    <numFmt numFmtId="241" formatCode="_(* #,##0.000_);_(* \(#,##0.000\);_(* &quot;-&quot;??_);_(@_)"/>
    <numFmt numFmtId="242" formatCode="_-* #,##0\ &quot;Pts&quot;_-;\-* #,##0\ &quot;Pts&quot;_-;_-* &quot;-&quot;\ &quot;Pts&quot;_-;_-@_-"/>
    <numFmt numFmtId="243" formatCode="_-* #,##0.00\ &quot;Pts&quot;_-;\-* #,##0.00\ &quot;Pts&quot;_-;_-* &quot;-&quot;??\ &quot;Pts&quot;_-;_-@_-"/>
    <numFmt numFmtId="244" formatCode="_(* #,##0_);_(* \(#,##0\);_(* &quot;-&quot;\ \ _);@\ &quot; (1 = Yes, 0 = No)&quot;"/>
    <numFmt numFmtId="245" formatCode="[$-1009]mmmm\ d\,\ yyyy;@"/>
    <numFmt numFmtId="246" formatCode="_(* #,##0.0_);_(* \(#,##0.0\);_(* &quot;-&quot;_);_(@_)"/>
    <numFmt numFmtId="247" formatCode="_(&quot;$&quot;* #,##0.0000_);_(&quot;$&quot;* \(#,##0.0000\);_(&quot;$&quot;* &quot;-&quot;_);_(@_)"/>
    <numFmt numFmtId="248" formatCode="0.0\ &quot;pts&quot;;\(0.0\)\ &quot;pts&quot;"/>
    <numFmt numFmtId="249" formatCode="_(* #,##0.00_);_(* \(#,##0.00\);_(* &quot;-&quot;_);_(@_)"/>
    <numFmt numFmtId="250" formatCode="_-* #,##0\ _$_-;_-* #,##0\ _$\-;_-* &quot;-&quot;??\ _$_-;_-@_-"/>
    <numFmt numFmtId="251" formatCode="_(* #,##0.0_);_(* \(#,##0.0\);_(* &quot;-&quot;??_);_(@_)"/>
    <numFmt numFmtId="252" formatCode="_(&quot;$&quot;* #,##0.00_);_(&quot;$&quot;* \(#,##0.00\);_(&quot;$&quot;* &quot;-&quot;_);_(@_)"/>
    <numFmt numFmtId="253" formatCode="#,##0_)_x;\(#,##0\)_x"/>
    <numFmt numFmtId="254" formatCode="_-* #,##0.00_-;\-* #,##0.00_-;_-* &quot;-&quot;_-;_-@_-"/>
    <numFmt numFmtId="255" formatCode="_(* #,##0.00_);* \(#,##0.00\)"/>
    <numFmt numFmtId="256" formatCode="0.00\ &quot;pts&quot;;\(0.00\)\ &quot;pts&quot;"/>
    <numFmt numFmtId="257" formatCode="_(* #,##0_);_(* \(#,##0\);_(* &quot;-&quot;\ _);_(@_)"/>
    <numFmt numFmtId="258" formatCode="0.0%;\(0.0%\);_(* &quot;-&quot;\ _)"/>
    <numFmt numFmtId="259" formatCode="0.0\ &quot;pts&quot;;\(0.0\)\ &quot;pts&quot;;_(* &quot;-&quot;\ _)"/>
    <numFmt numFmtId="260" formatCode="0.0\ &quot;pts&quot;;\(0.0\)\ &quot;pts&quot;;&quot;-&quot;_)"/>
    <numFmt numFmtId="261" formatCode="0.00%;\(0.00%\)"/>
    <numFmt numFmtId="262" formatCode="_-* #,##0.0_-;\-* #,##0.0_-;_-* &quot;-&quot;_-;_-@_-"/>
    <numFmt numFmtId="263" formatCode="0.0000"/>
  </numFmts>
  <fonts count="253">
    <font>
      <sz val="10"/>
      <color theme="1"/>
      <name val="Arial"/>
      <family val="2"/>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0"/>
      <color indexed="0"/>
      <name val="Arial"/>
      <family val="2"/>
    </font>
    <font>
      <sz val="15"/>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0"/>
      <color indexed="8"/>
      <name val="Arial"/>
      <family val="2"/>
    </font>
    <font>
      <b/>
      <sz val="11"/>
      <color indexed="8"/>
      <name val="Arial"/>
      <family val="2"/>
    </font>
    <font>
      <b/>
      <sz val="16"/>
      <color indexed="9"/>
      <name val="Arial"/>
      <family val="2"/>
    </font>
    <font>
      <b/>
      <sz val="11"/>
      <color indexed="8"/>
      <name val="Calibri"/>
      <family val="2"/>
    </font>
    <font>
      <sz val="11"/>
      <color indexed="8"/>
      <name val="Calibri"/>
      <family val="2"/>
    </font>
    <font>
      <sz val="24"/>
      <color indexed="12"/>
      <name val="Arial"/>
      <family val="2"/>
    </font>
    <font>
      <b/>
      <sz val="20"/>
      <color indexed="10"/>
      <name val="Arial"/>
      <family val="2"/>
    </font>
    <font>
      <sz val="13"/>
      <color indexed="8"/>
      <name val="Arial"/>
      <family val="2"/>
    </font>
    <font>
      <b/>
      <sz val="24"/>
      <color indexed="52"/>
      <name val="Arial"/>
      <family val="2"/>
    </font>
    <font>
      <b/>
      <sz val="13"/>
      <color indexed="8"/>
      <name val="Arial"/>
      <family val="2"/>
    </font>
    <font>
      <sz val="18"/>
      <name val="Arial"/>
      <family val="2"/>
    </font>
    <font>
      <vertAlign val="superscript"/>
      <sz val="11"/>
      <name val="Arial"/>
      <family val="2"/>
    </font>
    <font>
      <sz val="14"/>
      <color indexed="8"/>
      <name val="Arial"/>
      <family val="2"/>
    </font>
    <font>
      <b/>
      <sz val="13"/>
      <name val="Arial"/>
      <family val="2"/>
    </font>
    <font>
      <b/>
      <sz val="20"/>
      <name val="Arial"/>
      <family val="2"/>
    </font>
    <font>
      <sz val="13"/>
      <name val="Arial"/>
      <family val="2"/>
    </font>
    <font>
      <sz val="16"/>
      <name val="Arial"/>
      <family val="2"/>
    </font>
    <font>
      <b/>
      <sz val="16"/>
      <name val="Arial"/>
      <family val="2"/>
    </font>
    <font>
      <b/>
      <sz val="15"/>
      <name val="Arial"/>
      <family val="2"/>
    </font>
    <font>
      <i/>
      <sz val="16"/>
      <name val="Arial"/>
      <family val="2"/>
    </font>
    <font>
      <b/>
      <vertAlign val="superscript"/>
      <sz val="16"/>
      <name val="Arial"/>
      <family val="2"/>
    </font>
    <font>
      <b/>
      <i/>
      <sz val="16"/>
      <name val="Arial"/>
      <family val="2"/>
    </font>
    <font>
      <i/>
      <sz val="15"/>
      <name val="Arial"/>
      <family val="2"/>
    </font>
    <font>
      <vertAlign val="superscript"/>
      <sz val="15"/>
      <name val="Arial"/>
      <family val="2"/>
    </font>
    <font>
      <i/>
      <sz val="13"/>
      <name val="Arial"/>
      <family val="2"/>
    </font>
    <font>
      <b/>
      <vertAlign val="superscript"/>
      <sz val="13"/>
      <name val="Arial"/>
      <family val="2"/>
    </font>
    <font>
      <vertAlign val="superscript"/>
      <sz val="13"/>
      <name val="Arial"/>
      <family val="2"/>
    </font>
    <font>
      <b/>
      <i/>
      <sz val="13"/>
      <name val="Arial"/>
      <family val="2"/>
    </font>
    <font>
      <i/>
      <vertAlign val="superscript"/>
      <sz val="13"/>
      <name val="Arial"/>
      <family val="2"/>
    </font>
    <font>
      <b/>
      <sz val="16"/>
      <color indexed="8"/>
      <name val="Arial"/>
      <family val="2"/>
    </font>
    <font>
      <sz val="16"/>
      <color indexed="8"/>
      <name val="Arial"/>
      <family val="2"/>
    </font>
    <font>
      <i/>
      <sz val="14"/>
      <color indexed="8"/>
      <name val="Arial"/>
      <family val="2"/>
    </font>
    <font>
      <b/>
      <sz val="14"/>
      <color indexed="8"/>
      <name val="Arial"/>
      <family val="2"/>
    </font>
    <font>
      <sz val="14"/>
      <name val="Arial"/>
      <family val="2"/>
    </font>
    <font>
      <b/>
      <sz val="14"/>
      <name val="Arial"/>
      <family val="2"/>
    </font>
    <font>
      <b/>
      <i/>
      <sz val="14"/>
      <name val="Arial"/>
      <family val="2"/>
    </font>
    <font>
      <i/>
      <sz val="14"/>
      <name val="Arial"/>
      <family val="2"/>
    </font>
    <font>
      <b/>
      <sz val="14"/>
      <color indexed="30"/>
      <name val="Arial"/>
      <family val="2"/>
    </font>
    <font>
      <b/>
      <i/>
      <sz val="14"/>
      <color indexed="8"/>
      <name val="Arial"/>
      <family val="2"/>
    </font>
    <font>
      <b/>
      <i/>
      <sz val="13"/>
      <color indexed="8"/>
      <name val="Arial"/>
      <family val="2"/>
    </font>
    <font>
      <i/>
      <sz val="13"/>
      <color indexed="8"/>
      <name val="Arial"/>
      <family val="2"/>
    </font>
    <font>
      <vertAlign val="superscript"/>
      <sz val="14"/>
      <name val="Arial"/>
      <family val="2"/>
    </font>
    <font>
      <sz val="14.5"/>
      <name val="Arial"/>
      <family val="2"/>
    </font>
    <font>
      <i/>
      <sz val="14.5"/>
      <name val="Arial"/>
      <family val="2"/>
    </font>
    <font>
      <sz val="20"/>
      <name val="Arial"/>
      <family val="2"/>
    </font>
    <font>
      <sz val="19"/>
      <name val="Arial"/>
      <family val="2"/>
    </font>
    <font>
      <i/>
      <sz val="18"/>
      <name val="Arial"/>
      <family val="2"/>
    </font>
    <font>
      <sz val="18.2"/>
      <name val="Arial"/>
      <family val="2"/>
    </font>
    <font>
      <i/>
      <sz val="20"/>
      <name val="Arial"/>
      <family val="2"/>
    </font>
    <font>
      <b/>
      <i/>
      <sz val="17"/>
      <name val="Arial"/>
      <family val="2"/>
    </font>
    <font>
      <b/>
      <sz val="19"/>
      <name val="Arial"/>
      <family val="2"/>
    </font>
    <font>
      <sz val="13"/>
      <color indexed="12"/>
      <name val="Arial"/>
      <family val="2"/>
    </font>
    <font>
      <i/>
      <sz val="19"/>
      <name val="Arial"/>
      <family val="2"/>
    </font>
    <font>
      <sz val="10"/>
      <color theme="1"/>
      <name val="Arial"/>
      <family val="2"/>
    </font>
    <font>
      <sz val="11"/>
      <color theme="1"/>
      <name val="Calibri"/>
      <family val="2"/>
      <scheme val="minor"/>
    </font>
    <font>
      <sz val="8"/>
      <color theme="1"/>
      <name val="Arial"/>
      <family val="2"/>
    </font>
    <font>
      <sz val="10"/>
      <color rgb="FF0066A4"/>
      <name val="Arial"/>
      <family val="2"/>
    </font>
    <font>
      <b/>
      <sz val="104"/>
      <color rgb="FF0066A4"/>
      <name val="Arial"/>
      <family val="2"/>
    </font>
    <font>
      <sz val="104"/>
      <color rgb="FF0066A4"/>
      <name val="Arial"/>
      <family val="2"/>
    </font>
    <font>
      <b/>
      <sz val="12"/>
      <color rgb="FF0066A4"/>
      <name val="Arial"/>
      <family val="2"/>
    </font>
    <font>
      <u/>
      <sz val="10"/>
      <color rgb="FF0066A4"/>
      <name val="Arial"/>
      <family val="2"/>
    </font>
    <font>
      <b/>
      <vertAlign val="superscript"/>
      <sz val="18"/>
      <name val="Arial"/>
      <family val="2"/>
    </font>
    <font>
      <vertAlign val="superscript"/>
      <sz val="18"/>
      <name val="Arial"/>
      <family val="2"/>
    </font>
    <font>
      <b/>
      <sz val="16"/>
      <color rgb="FF0070C0"/>
      <name val="Arial"/>
      <family val="2"/>
    </font>
    <font>
      <sz val="17"/>
      <name val="Arial"/>
      <family val="2"/>
    </font>
    <font>
      <b/>
      <sz val="17"/>
      <name val="Arial"/>
      <family val="2"/>
    </font>
    <font>
      <i/>
      <sz val="17"/>
      <name val="Arial"/>
      <family val="2"/>
    </font>
    <font>
      <b/>
      <sz val="17"/>
      <color rgb="FFFF0000"/>
      <name val="Arial"/>
      <family val="2"/>
    </font>
    <font>
      <b/>
      <vertAlign val="subscript"/>
      <sz val="17"/>
      <name val="Arial"/>
      <family val="2"/>
    </font>
    <font>
      <vertAlign val="superscript"/>
      <sz val="19"/>
      <name val="Arial"/>
      <family val="2"/>
    </font>
    <font>
      <vertAlign val="superscript"/>
      <sz val="10"/>
      <name val="Arial"/>
      <family val="2"/>
    </font>
    <font>
      <b/>
      <vertAlign val="superscript"/>
      <sz val="20"/>
      <name val="Arial"/>
      <family val="2"/>
    </font>
    <font>
      <sz val="16"/>
      <color rgb="FFFF0000"/>
      <name val="Arial"/>
      <family val="2"/>
    </font>
    <font>
      <vertAlign val="superscript"/>
      <sz val="16"/>
      <name val="Arial"/>
      <family val="2"/>
    </font>
    <font>
      <b/>
      <sz val="16"/>
      <color theme="1"/>
      <name val="Arial"/>
      <family val="2"/>
    </font>
    <font>
      <b/>
      <sz val="17"/>
      <color theme="1"/>
      <name val="Arial"/>
      <family val="2"/>
    </font>
    <font>
      <sz val="13"/>
      <color theme="1"/>
      <name val="Arial"/>
      <family val="2"/>
    </font>
    <font>
      <b/>
      <vertAlign val="superscript"/>
      <sz val="14"/>
      <name val="Arial"/>
      <family val="2"/>
    </font>
    <font>
      <b/>
      <sz val="16.5"/>
      <name val="Arial"/>
      <family val="2"/>
    </font>
    <font>
      <b/>
      <vertAlign val="superscript"/>
      <sz val="16.5"/>
      <name val="Arial"/>
      <family val="2"/>
    </font>
    <font>
      <b/>
      <sz val="16"/>
      <name val="Helvetica"/>
      <family val="2"/>
    </font>
    <font>
      <b/>
      <i/>
      <sz val="16"/>
      <name val="Helvetica"/>
      <family val="2"/>
    </font>
    <font>
      <i/>
      <sz val="16"/>
      <color rgb="FFFF0000"/>
      <name val="Arial"/>
      <family val="2"/>
    </font>
    <font>
      <b/>
      <sz val="18"/>
      <color theme="1"/>
      <name val="Arial"/>
      <family val="2"/>
    </font>
    <font>
      <b/>
      <i/>
      <sz val="18"/>
      <name val="Arial"/>
      <family val="2"/>
    </font>
    <font>
      <b/>
      <vertAlign val="superscript"/>
      <sz val="19"/>
      <name val="Arial"/>
      <family val="2"/>
    </font>
    <font>
      <b/>
      <sz val="15"/>
      <color rgb="FFFF0000"/>
      <name val="Arial"/>
      <family val="2"/>
    </font>
    <font>
      <b/>
      <sz val="10"/>
      <color rgb="FFFF0000"/>
      <name val="Arial"/>
      <family val="2"/>
    </font>
    <font>
      <i/>
      <sz val="14"/>
      <name val="Helvetica"/>
      <family val="2"/>
    </font>
    <font>
      <vertAlign val="superscript"/>
      <sz val="12"/>
      <name val="Arial"/>
      <family val="2"/>
    </font>
    <font>
      <sz val="12"/>
      <color indexed="8"/>
      <name val="Arial"/>
      <family val="2"/>
    </font>
    <font>
      <i/>
      <sz val="12"/>
      <color indexed="8"/>
      <name val="Arial"/>
      <family val="2"/>
    </font>
    <font>
      <sz val="18"/>
      <color theme="1"/>
      <name val="Arial"/>
      <family val="2"/>
    </font>
    <font>
      <sz val="18"/>
      <color rgb="FFFF0000"/>
      <name val="Arial"/>
      <family val="2"/>
    </font>
    <font>
      <sz val="19"/>
      <color theme="1"/>
      <name val="Arial"/>
      <family val="2"/>
    </font>
    <font>
      <b/>
      <vertAlign val="superscript"/>
      <sz val="13"/>
      <color indexed="8"/>
      <name val="Arial"/>
      <family val="2"/>
    </font>
    <font>
      <sz val="14"/>
      <color theme="1"/>
      <name val="Arial"/>
      <family val="2"/>
    </font>
    <font>
      <sz val="16"/>
      <color theme="1"/>
      <name val="Arial"/>
      <family val="2"/>
    </font>
    <font>
      <sz val="17"/>
      <color theme="1"/>
      <name val="Arial"/>
      <family val="2"/>
    </font>
    <font>
      <sz val="14"/>
      <name val="Aril"/>
    </font>
    <font>
      <sz val="14"/>
      <color indexed="8"/>
      <name val="Aril"/>
    </font>
    <font>
      <i/>
      <sz val="14"/>
      <name val="Aril"/>
    </font>
    <font>
      <sz val="14"/>
      <color indexed="30"/>
      <name val="Aril"/>
    </font>
    <font>
      <i/>
      <sz val="14"/>
      <color indexed="8"/>
      <name val="Aril"/>
    </font>
    <font>
      <b/>
      <sz val="14"/>
      <name val="Aril"/>
    </font>
    <font>
      <sz val="13"/>
      <color rgb="FFFF0000"/>
      <name val="Arial"/>
      <family val="2"/>
    </font>
    <font>
      <sz val="8"/>
      <color rgb="FF000000"/>
      <name val="Tahoma"/>
      <family val="2"/>
    </font>
    <font>
      <sz val="8"/>
      <color rgb="FF000000"/>
      <name val="Segoe UI"/>
      <family val="2"/>
    </font>
    <font>
      <sz val="10"/>
      <color rgb="FF000000"/>
      <name val="Arial"/>
      <family val="2"/>
    </font>
  </fonts>
  <fills count="99">
    <fill>
      <patternFill patternType="none"/>
    </fill>
    <fill>
      <patternFill patternType="gray125"/>
    </fill>
    <fill>
      <patternFill patternType="solid">
        <fgColor indexed="24"/>
      </patternFill>
    </fill>
    <fill>
      <patternFill patternType="solid">
        <fgColor indexed="41"/>
      </patternFill>
    </fill>
    <fill>
      <patternFill patternType="solid">
        <fgColor indexed="40"/>
      </patternFill>
    </fill>
    <fill>
      <patternFill patternType="solid">
        <fgColor indexed="45"/>
      </patternFill>
    </fill>
    <fill>
      <patternFill patternType="solid">
        <fgColor indexed="47"/>
      </patternFill>
    </fill>
    <fill>
      <patternFill patternType="solid">
        <fgColor indexed="29"/>
      </patternFill>
    </fill>
    <fill>
      <patternFill patternType="solid">
        <fgColor indexed="42"/>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22"/>
      </patternFill>
    </fill>
    <fill>
      <patternFill patternType="solid">
        <fgColor indexed="54"/>
      </patternFill>
    </fill>
    <fill>
      <patternFill patternType="solid">
        <fgColor indexed="11"/>
      </patternFill>
    </fill>
    <fill>
      <patternFill patternType="solid">
        <fgColor indexed="43"/>
      </patternFill>
    </fill>
    <fill>
      <patternFill patternType="solid">
        <fgColor indexed="57"/>
      </patternFill>
    </fill>
    <fill>
      <patternFill patternType="solid">
        <fgColor indexed="37"/>
      </patternFill>
    </fill>
    <fill>
      <patternFill patternType="solid">
        <fgColor indexed="51"/>
      </patternFill>
    </fill>
    <fill>
      <patternFill patternType="solid">
        <fgColor indexed="58"/>
      </patternFill>
    </fill>
    <fill>
      <patternFill patternType="solid">
        <fgColor indexed="49"/>
      </patternFill>
    </fill>
    <fill>
      <patternFill patternType="solid">
        <fgColor indexed="52"/>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patternFill patternType="solid">
        <fgColor rgb="FFC0C0C0"/>
        <bgColor indexed="64"/>
      </patternFill>
    </fill>
  </fills>
  <borders count="97">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2"/>
      </bottom>
      <diagonal/>
    </border>
    <border>
      <left/>
      <right/>
      <top/>
      <bottom style="thick">
        <color indexed="24"/>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style="double">
        <color indexed="64"/>
      </right>
      <top style="thin">
        <color indexed="64"/>
      </top>
      <bottom style="medium">
        <color indexed="64"/>
      </bottom>
      <diagonal/>
    </border>
    <border>
      <left/>
      <right/>
      <top style="thin">
        <color indexed="64"/>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double">
        <color indexed="64"/>
      </right>
      <top/>
      <bottom style="thin">
        <color indexed="64"/>
      </bottom>
      <diagonal/>
    </border>
    <border>
      <left/>
      <right/>
      <top/>
      <bottom style="hair">
        <color indexed="64"/>
      </bottom>
      <diagonal/>
    </border>
    <border>
      <left style="double">
        <color indexed="64"/>
      </left>
      <right/>
      <top/>
      <bottom style="thin">
        <color indexed="64"/>
      </bottom>
      <diagonal/>
    </border>
    <border>
      <left/>
      <right/>
      <top style="double">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style="double">
        <color indexed="64"/>
      </bottom>
      <diagonal/>
    </border>
    <border>
      <left style="double">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s>
  <cellStyleXfs count="1564">
    <xf numFmtId="0" fontId="0" fillId="0" borderId="0"/>
    <xf numFmtId="0" fontId="3" fillId="0" borderId="0"/>
    <xf numFmtId="0" fontId="3" fillId="0" borderId="0"/>
    <xf numFmtId="3" fontId="4" fillId="0" borderId="0" applyFont="0" applyFill="0" applyBorder="0" applyAlignment="0" applyProtection="0"/>
    <xf numFmtId="166" fontId="5"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6" fillId="0" borderId="0" applyNumberFormat="0" applyFont="0" applyFill="0" applyBorder="0" applyAlignment="0" applyProtection="0"/>
    <xf numFmtId="3" fontId="7" fillId="0" borderId="0"/>
    <xf numFmtId="3" fontId="7" fillId="0" borderId="0"/>
    <xf numFmtId="3" fontId="7" fillId="0" borderId="0"/>
    <xf numFmtId="3" fontId="7" fillId="0" borderId="0"/>
    <xf numFmtId="0" fontId="3" fillId="0" borderId="0"/>
    <xf numFmtId="0" fontId="8" fillId="0" borderId="0"/>
    <xf numFmtId="0" fontId="3"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9" fontId="3" fillId="0" borderId="0">
      <alignment horizontal="left" wrapText="1"/>
    </xf>
    <xf numFmtId="0" fontId="10" fillId="0" borderId="0"/>
    <xf numFmtId="0" fontId="9" fillId="0" borderId="0"/>
    <xf numFmtId="0" fontId="9" fillId="0" borderId="0"/>
    <xf numFmtId="0" fontId="9" fillId="0" borderId="0"/>
    <xf numFmtId="0" fontId="3" fillId="0" borderId="0" applyFont="0" applyFill="0" applyBorder="0" applyAlignment="0" applyProtection="0"/>
    <xf numFmtId="0" fontId="3" fillId="0" borderId="0" applyFont="0" applyFill="0" applyBorder="0" applyAlignment="0" applyProtection="0"/>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0" fontId="11" fillId="0" borderId="0">
      <alignment vertical="top"/>
    </xf>
    <xf numFmtId="168"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3" fillId="0" borderId="0"/>
    <xf numFmtId="0" fontId="9" fillId="0" borderId="0"/>
    <xf numFmtId="0" fontId="9" fillId="0" borderId="0"/>
    <xf numFmtId="0" fontId="9" fillId="0" borderId="0"/>
    <xf numFmtId="0" fontId="9" fillId="0" borderId="0"/>
    <xf numFmtId="168" fontId="3" fillId="0" borderId="0">
      <alignment horizontal="left" wrapText="1"/>
    </xf>
    <xf numFmtId="0" fontId="9" fillId="0" borderId="0"/>
    <xf numFmtId="0" fontId="10"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169" fontId="3" fillId="0" borderId="0">
      <alignment horizontal="left" wrapText="1"/>
    </xf>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0" fontId="11" fillId="0" borderId="0">
      <alignment vertical="top"/>
    </xf>
    <xf numFmtId="168" fontId="3" fillId="0" borderId="0">
      <alignment horizontal="left" wrapText="1"/>
    </xf>
    <xf numFmtId="0" fontId="11" fillId="0" borderId="0">
      <alignment vertical="top"/>
    </xf>
    <xf numFmtId="0" fontId="3" fillId="0" borderId="0">
      <alignment vertical="top"/>
    </xf>
    <xf numFmtId="170" fontId="3" fillId="0" borderId="0" applyFont="0" applyFill="0" applyBorder="0" applyAlignment="0" applyProtection="0"/>
    <xf numFmtId="171" fontId="3" fillId="0" borderId="0" applyFont="0" applyFill="0" applyBorder="0" applyAlignment="0" applyProtection="0"/>
    <xf numFmtId="0" fontId="9" fillId="0" borderId="0"/>
    <xf numFmtId="0" fontId="9" fillId="0" borderId="0"/>
    <xf numFmtId="0" fontId="9" fillId="0" borderId="0"/>
    <xf numFmtId="168" fontId="3" fillId="0" borderId="0">
      <alignment horizontal="left" wrapText="1"/>
    </xf>
    <xf numFmtId="0" fontId="9" fillId="0" borderId="0"/>
    <xf numFmtId="0" fontId="9" fillId="0" borderId="0"/>
    <xf numFmtId="168" fontId="3" fillId="0" borderId="0">
      <alignment horizontal="left" wrapText="1"/>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172" fontId="3" fillId="0" borderId="0" applyFont="0" applyFill="0" applyBorder="0" applyAlignment="0" applyProtection="0"/>
    <xf numFmtId="173" fontId="3" fillId="0" borderId="0" applyFont="0" applyFill="0" applyBorder="0" applyAlignment="0" applyProtection="0"/>
    <xf numFmtId="39" fontId="3" fillId="0" borderId="0" applyFont="0" applyFill="0" applyBorder="0" applyAlignment="0" applyProtection="0"/>
    <xf numFmtId="0" fontId="3" fillId="0" borderId="0"/>
    <xf numFmtId="0" fontId="11" fillId="0" borderId="0">
      <alignment vertical="top"/>
    </xf>
    <xf numFmtId="168" fontId="3" fillId="0" borderId="0">
      <alignment horizontal="left" wrapText="1"/>
    </xf>
    <xf numFmtId="0" fontId="9" fillId="0" borderId="0"/>
    <xf numFmtId="0" fontId="9" fillId="0" borderId="0"/>
    <xf numFmtId="0" fontId="9" fillId="0" borderId="0"/>
    <xf numFmtId="0" fontId="9" fillId="0" borderId="0"/>
    <xf numFmtId="168" fontId="3" fillId="0" borderId="0">
      <alignment horizontal="left" wrapText="1"/>
    </xf>
    <xf numFmtId="0" fontId="3" fillId="0" borderId="0">
      <alignment horizontal="left" wrapText="1"/>
    </xf>
    <xf numFmtId="0" fontId="11" fillId="0" borderId="0">
      <alignment vertical="top"/>
    </xf>
    <xf numFmtId="0" fontId="9" fillId="0" borderId="0"/>
    <xf numFmtId="168" fontId="3"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0" fontId="3" fillId="0" borderId="0" applyFont="0" applyFill="0" applyBorder="0" applyAlignment="0" applyProtection="0"/>
    <xf numFmtId="168" fontId="3" fillId="0" borderId="0">
      <alignment horizontal="left" wrapText="1"/>
    </xf>
    <xf numFmtId="169" fontId="3" fillId="0" borderId="0">
      <alignment horizontal="left" wrapText="1"/>
    </xf>
    <xf numFmtId="0" fontId="9" fillId="0" borderId="0"/>
    <xf numFmtId="0" fontId="9" fillId="0" borderId="0"/>
    <xf numFmtId="168" fontId="3" fillId="0" borderId="0">
      <alignment horizontal="left" wrapText="1"/>
    </xf>
    <xf numFmtId="0" fontId="11" fillId="0" borderId="0">
      <alignment vertical="top"/>
    </xf>
    <xf numFmtId="0" fontId="3" fillId="0" borderId="0">
      <alignment vertical="top"/>
    </xf>
    <xf numFmtId="0" fontId="9" fillId="0" borderId="0"/>
    <xf numFmtId="0" fontId="3" fillId="0" borderId="0"/>
    <xf numFmtId="0" fontId="9" fillId="0" borderId="0"/>
    <xf numFmtId="0" fontId="11" fillId="0" borderId="0">
      <alignment vertical="top"/>
    </xf>
    <xf numFmtId="174" fontId="3" fillId="0" borderId="0" applyFont="0" applyFill="0" applyBorder="0" applyAlignment="0" applyProtection="0"/>
    <xf numFmtId="175" fontId="3" fillId="0" borderId="0" applyFont="0" applyFill="0" applyBorder="0" applyAlignment="0" applyProtection="0"/>
    <xf numFmtId="176" fontId="3" fillId="0" borderId="0" applyFont="0" applyFill="0" applyBorder="0" applyAlignment="0" applyProtection="0"/>
    <xf numFmtId="177" fontId="3" fillId="0" borderId="0" applyFont="0" applyFill="0" applyBorder="0" applyAlignment="0" applyProtection="0"/>
    <xf numFmtId="3" fontId="12" fillId="0" borderId="1" applyNumberFormat="0" applyFill="0" applyBorder="0" applyAlignment="0" applyProtection="0"/>
    <xf numFmtId="3" fontId="3" fillId="0" borderId="1" applyNumberFormat="0" applyFill="0" applyBorder="0" applyAlignment="0" applyProtection="0"/>
    <xf numFmtId="168" fontId="3" fillId="0" borderId="0">
      <alignment horizontal="left" wrapText="1"/>
    </xf>
    <xf numFmtId="0" fontId="9" fillId="0" borderId="0"/>
    <xf numFmtId="0" fontId="9" fillId="0" borderId="0"/>
    <xf numFmtId="178"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0" fillId="0" borderId="0"/>
    <xf numFmtId="0" fontId="9" fillId="0" borderId="0"/>
    <xf numFmtId="168" fontId="3" fillId="0" borderId="0">
      <alignment horizontal="left" wrapText="1"/>
    </xf>
    <xf numFmtId="169"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13" fillId="0" borderId="0" applyNumberFormat="0" applyFill="0" applyBorder="0" applyProtection="0">
      <alignment horizontal="centerContinuous"/>
    </xf>
    <xf numFmtId="0" fontId="10" fillId="0" borderId="0"/>
    <xf numFmtId="168" fontId="3" fillId="0" borderId="0">
      <alignment horizontal="left" wrapText="1"/>
    </xf>
    <xf numFmtId="0" fontId="9" fillId="0" borderId="0"/>
    <xf numFmtId="0" fontId="9" fillId="0" borderId="0"/>
    <xf numFmtId="0" fontId="9" fillId="0" borderId="0"/>
    <xf numFmtId="168" fontId="3" fillId="0" borderId="0">
      <alignment horizontal="left" wrapText="1"/>
    </xf>
    <xf numFmtId="168" fontId="3" fillId="0" borderId="0">
      <alignment horizontal="left" wrapText="1"/>
    </xf>
    <xf numFmtId="0" fontId="9" fillId="0" borderId="0"/>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168" fontId="3" fillId="0" borderId="0">
      <alignment horizontal="left" wrapText="1"/>
    </xf>
    <xf numFmtId="0" fontId="9" fillId="0" borderId="0"/>
    <xf numFmtId="182" fontId="14" fillId="0" borderId="0" applyFont="0" applyFill="0" applyBorder="0" applyAlignment="0" applyProtection="0"/>
    <xf numFmtId="183" fontId="14" fillId="0" borderId="0" applyFont="0" applyFill="0" applyBorder="0" applyAlignment="0" applyProtection="0"/>
    <xf numFmtId="0" fontId="3" fillId="0" borderId="0"/>
    <xf numFmtId="0" fontId="3" fillId="0" borderId="0"/>
    <xf numFmtId="0" fontId="9" fillId="0" borderId="0"/>
    <xf numFmtId="10" fontId="4" fillId="0" borderId="0" applyFont="0" applyFill="0" applyBorder="0" applyAlignment="0" applyProtection="0"/>
    <xf numFmtId="9" fontId="15" fillId="0" borderId="0" applyFont="0" applyFill="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3" borderId="0" applyNumberFormat="0" applyBorder="0" applyAlignment="0" applyProtection="0"/>
    <xf numFmtId="0" fontId="2" fillId="2"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1" fillId="14"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11" fillId="15"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11" fillId="4" borderId="0" applyNumberFormat="0" applyBorder="0" applyAlignment="0" applyProtection="0"/>
    <xf numFmtId="0" fontId="2" fillId="6"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1" fillId="4" borderId="0" applyNumberFormat="0" applyBorder="0" applyAlignment="0" applyProtection="0"/>
    <xf numFmtId="0" fontId="11" fillId="7" borderId="0" applyNumberFormat="0" applyBorder="0" applyAlignment="0" applyProtection="0"/>
    <xf numFmtId="0" fontId="16" fillId="18" borderId="0" applyNumberFormat="0" applyBorder="0" applyAlignment="0" applyProtection="0"/>
    <xf numFmtId="0" fontId="11" fillId="19" borderId="0" applyNumberFormat="0" applyBorder="0" applyAlignment="0" applyProtection="0"/>
    <xf numFmtId="0" fontId="2" fillId="18" borderId="0" applyNumberFormat="0" applyBorder="0" applyAlignment="0" applyProtection="0"/>
    <xf numFmtId="0" fontId="16" fillId="18" borderId="0" applyNumberFormat="0" applyBorder="0" applyAlignment="0" applyProtection="0"/>
    <xf numFmtId="0" fontId="2"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6" fillId="20" borderId="0" applyNumberFormat="0" applyBorder="0" applyAlignment="0" applyProtection="0"/>
    <xf numFmtId="0" fontId="11" fillId="2" borderId="0" applyNumberFormat="0" applyBorder="0" applyAlignment="0" applyProtection="0"/>
    <xf numFmtId="0" fontId="2" fillId="20"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1" fillId="2" borderId="0" applyNumberFormat="0" applyBorder="0" applyAlignment="0" applyProtection="0"/>
    <xf numFmtId="0" fontId="11" fillId="15" borderId="0" applyNumberFormat="0" applyBorder="0" applyAlignment="0" applyProtection="0"/>
    <xf numFmtId="0" fontId="16" fillId="2" borderId="0" applyNumberFormat="0" applyBorder="0" applyAlignment="0" applyProtection="0"/>
    <xf numFmtId="0" fontId="11" fillId="16" borderId="0" applyNumberFormat="0" applyBorder="0" applyAlignment="0" applyProtection="0"/>
    <xf numFmtId="0" fontId="2" fillId="2" borderId="0" applyNumberFormat="0" applyBorder="0" applyAlignment="0" applyProtection="0"/>
    <xf numFmtId="0" fontId="16" fillId="2" borderId="0" applyNumberFormat="0" applyBorder="0" applyAlignment="0" applyProtection="0"/>
    <xf numFmtId="0" fontId="2" fillId="2"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6" fillId="6" borderId="0" applyNumberFormat="0" applyBorder="0" applyAlignment="0" applyProtection="0"/>
    <xf numFmtId="0" fontId="11" fillId="6" borderId="0" applyNumberFormat="0" applyBorder="0" applyAlignment="0" applyProtection="0"/>
    <xf numFmtId="0" fontId="2" fillId="6" borderId="0" applyNumberFormat="0" applyBorder="0" applyAlignment="0" applyProtection="0"/>
    <xf numFmtId="0" fontId="16" fillId="6" borderId="0" applyNumberFormat="0" applyBorder="0" applyAlignment="0" applyProtection="0"/>
    <xf numFmtId="0" fontId="2"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7" fillId="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7"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8" borderId="0" applyNumberFormat="0" applyBorder="0" applyAlignment="0" applyProtection="0"/>
    <xf numFmtId="0" fontId="18" fillId="19"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7" fillId="15"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15"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7" fillId="23"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16"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7" fillId="6"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6" borderId="0" applyNumberFormat="0" applyBorder="0" applyAlignment="0" applyProtection="0"/>
    <xf numFmtId="0" fontId="19" fillId="0" borderId="0">
      <protection locked="0"/>
    </xf>
    <xf numFmtId="0" fontId="3" fillId="25" borderId="0">
      <alignment horizontal="center"/>
    </xf>
    <xf numFmtId="0" fontId="3" fillId="25" borderId="0">
      <alignment horizontal="center"/>
    </xf>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23"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38"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19"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29"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7" fillId="2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1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26"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23"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16" fillId="36"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184" fontId="20" fillId="0" borderId="0" applyFont="0" applyFill="0" applyBorder="0" applyAlignment="0" applyProtection="0"/>
    <xf numFmtId="185" fontId="20" fillId="0" borderId="0" applyFont="0" applyFill="0" applyBorder="0" applyAlignment="0" applyProtection="0"/>
    <xf numFmtId="186" fontId="3" fillId="0" borderId="0"/>
    <xf numFmtId="187" fontId="21" fillId="0" borderId="0"/>
    <xf numFmtId="170" fontId="22" fillId="54" borderId="2">
      <alignment horizontal="center"/>
    </xf>
    <xf numFmtId="188" fontId="23" fillId="0" borderId="0"/>
    <xf numFmtId="189" fontId="8" fillId="0" borderId="0" applyFill="0" applyBorder="0" applyAlignment="0" applyProtection="0"/>
    <xf numFmtId="190" fontId="8" fillId="0" borderId="0"/>
    <xf numFmtId="188" fontId="24" fillId="0" borderId="0"/>
    <xf numFmtId="191" fontId="25" fillId="0" borderId="0"/>
    <xf numFmtId="188" fontId="25" fillId="0" borderId="0"/>
    <xf numFmtId="0" fontId="25" fillId="0" borderId="0"/>
    <xf numFmtId="192" fontId="26" fillId="55" borderId="3">
      <alignment horizontal="center" vertical="center"/>
    </xf>
    <xf numFmtId="0" fontId="27" fillId="54" borderId="0" applyNumberFormat="0" applyBorder="0" applyAlignment="0" applyProtection="0"/>
    <xf numFmtId="193" fontId="3" fillId="0" borderId="0" applyFont="0" applyFill="0" applyBorder="0" applyAlignment="0" applyProtection="0"/>
    <xf numFmtId="14" fontId="20" fillId="0" borderId="0" applyFont="0" applyFill="0" applyBorder="0" applyAlignment="0" applyProtection="0"/>
    <xf numFmtId="194" fontId="20" fillId="0" borderId="0" applyFont="0" applyFill="0" applyBorder="0" applyAlignment="0" applyProtection="0"/>
    <xf numFmtId="0" fontId="28" fillId="0" borderId="4">
      <alignment horizontal="center" vertical="center"/>
    </xf>
    <xf numFmtId="0" fontId="29" fillId="0" borderId="0">
      <alignment horizontal="center" wrapText="1"/>
      <protection locked="0"/>
    </xf>
    <xf numFmtId="3" fontId="23" fillId="0" borderId="0" applyNumberFormat="0" applyFill="0" applyBorder="0" applyAlignment="0">
      <alignment horizontal="left"/>
    </xf>
    <xf numFmtId="0" fontId="4" fillId="15" borderId="2" applyNumberFormat="0" applyFont="0" applyBorder="0" applyAlignment="0" applyProtection="0">
      <protection hidden="1"/>
    </xf>
    <xf numFmtId="195" fontId="20" fillId="0" borderId="0" applyFont="0" applyFill="0" applyBorder="0" applyAlignment="0" applyProtection="0"/>
    <xf numFmtId="196" fontId="20" fillId="0" borderId="0" applyFont="0" applyFill="0" applyBorder="0" applyAlignment="0" applyProtection="0"/>
    <xf numFmtId="0" fontId="7" fillId="0" borderId="0"/>
    <xf numFmtId="0" fontId="20" fillId="0" borderId="0"/>
    <xf numFmtId="0" fontId="29" fillId="0" borderId="0"/>
    <xf numFmtId="0" fontId="3" fillId="56" borderId="5" applyBorder="0"/>
    <xf numFmtId="0" fontId="30" fillId="5" borderId="0" applyNumberFormat="0" applyBorder="0" applyAlignment="0" applyProtection="0"/>
    <xf numFmtId="0" fontId="31" fillId="49" borderId="0" applyNumberFormat="0" applyBorder="0" applyAlignment="0" applyProtection="0"/>
    <xf numFmtId="0" fontId="30" fillId="5"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 fillId="0" borderId="0" applyNumberFormat="0" applyBorder="0" applyProtection="0"/>
    <xf numFmtId="0" fontId="33" fillId="0" borderId="6">
      <alignment horizontal="left"/>
    </xf>
    <xf numFmtId="0" fontId="33" fillId="0" borderId="6">
      <alignment horizontal="left"/>
    </xf>
    <xf numFmtId="0" fontId="34" fillId="0" borderId="6">
      <alignment horizontal="left" wrapText="1"/>
    </xf>
    <xf numFmtId="0" fontId="34" fillId="0" borderId="6">
      <alignment horizontal="left" wrapText="1"/>
    </xf>
    <xf numFmtId="2" fontId="35" fillId="0" borderId="0">
      <alignment horizontal="right"/>
      <protection locked="0"/>
    </xf>
    <xf numFmtId="0" fontId="36" fillId="0" borderId="0" applyNumberFormat="0" applyFill="0" applyBorder="0" applyAlignment="0" applyProtection="0"/>
    <xf numFmtId="0" fontId="29" fillId="0" borderId="7" applyNumberFormat="0" applyFont="0" applyFill="0" applyAlignment="0" applyProtection="0"/>
    <xf numFmtId="0" fontId="29" fillId="0" borderId="7" applyNumberFormat="0" applyFont="0" applyFill="0" applyAlignment="0" applyProtection="0"/>
    <xf numFmtId="0" fontId="29" fillId="0" borderId="8" applyNumberFormat="0" applyFont="0" applyFill="0" applyAlignment="0" applyProtection="0"/>
    <xf numFmtId="3" fontId="27" fillId="57" borderId="0" applyNumberFormat="0" applyBorder="0" applyAlignment="0" applyProtection="0"/>
    <xf numFmtId="197" fontId="37" fillId="54" borderId="0"/>
    <xf numFmtId="0" fontId="38" fillId="0" borderId="0"/>
    <xf numFmtId="198" fontId="4" fillId="0" borderId="0" applyFill="0" applyBorder="0" applyAlignment="0"/>
    <xf numFmtId="170" fontId="19" fillId="0" borderId="0" applyFill="0" applyBorder="0" applyAlignment="0"/>
    <xf numFmtId="199" fontId="19" fillId="0" borderId="0" applyFill="0" applyBorder="0" applyAlignment="0"/>
    <xf numFmtId="200" fontId="19" fillId="0" borderId="0" applyFill="0" applyBorder="0" applyAlignment="0"/>
    <xf numFmtId="201"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39" fillId="2" borderId="9" applyNumberFormat="0" applyAlignment="0" applyProtection="0"/>
    <xf numFmtId="0" fontId="40" fillId="58" borderId="10" applyNumberFormat="0" applyAlignment="0" applyProtection="0"/>
    <xf numFmtId="0" fontId="39" fillId="2" borderId="9" applyNumberFormat="0" applyAlignment="0" applyProtection="0"/>
    <xf numFmtId="0" fontId="40" fillId="58" borderId="10" applyNumberFormat="0" applyAlignment="0" applyProtection="0"/>
    <xf numFmtId="0" fontId="41" fillId="59" borderId="9" applyNumberFormat="0" applyAlignment="0" applyProtection="0"/>
    <xf numFmtId="0" fontId="40" fillId="58" borderId="10" applyNumberFormat="0" applyAlignment="0" applyProtection="0"/>
    <xf numFmtId="0" fontId="40" fillId="58" borderId="10" applyNumberFormat="0" applyAlignment="0" applyProtection="0"/>
    <xf numFmtId="0" fontId="41" fillId="59" borderId="9" applyNumberFormat="0" applyAlignment="0" applyProtection="0"/>
    <xf numFmtId="0" fontId="34" fillId="0" borderId="11">
      <alignment horizontal="right" vertical="center"/>
    </xf>
    <xf numFmtId="0" fontId="23" fillId="0" borderId="0" applyFont="0" applyFill="0" applyBorder="0" applyAlignment="0" applyProtection="0"/>
    <xf numFmtId="0" fontId="23" fillId="0" borderId="0" applyFont="0" applyFill="0" applyBorder="0" applyAlignment="0" applyProtection="0"/>
    <xf numFmtId="3" fontId="42" fillId="0" borderId="0" applyNumberFormat="0" applyBorder="0"/>
    <xf numFmtId="203" fontId="42" fillId="60" borderId="0" applyNumberFormat="0" applyAlignment="0"/>
    <xf numFmtId="204" fontId="43" fillId="0" borderId="0" applyFill="0" applyBorder="0" applyAlignment="0" applyProtection="0"/>
    <xf numFmtId="0" fontId="44" fillId="61" borderId="12" applyNumberFormat="0" applyAlignment="0" applyProtection="0"/>
    <xf numFmtId="0" fontId="44" fillId="45" borderId="12" applyNumberFormat="0" applyAlignment="0" applyProtection="0"/>
    <xf numFmtId="0" fontId="44" fillId="61" borderId="12" applyNumberFormat="0" applyAlignment="0" applyProtection="0"/>
    <xf numFmtId="0" fontId="44" fillId="45" borderId="12" applyNumberFormat="0" applyAlignment="0" applyProtection="0"/>
    <xf numFmtId="0" fontId="44" fillId="38" borderId="12" applyNumberFormat="0" applyAlignment="0" applyProtection="0"/>
    <xf numFmtId="0" fontId="44" fillId="45" borderId="12" applyNumberFormat="0" applyAlignment="0" applyProtection="0"/>
    <xf numFmtId="0" fontId="44" fillId="45" borderId="12" applyNumberFormat="0" applyAlignment="0" applyProtection="0"/>
    <xf numFmtId="0" fontId="44" fillId="38" borderId="12" applyNumberFormat="0" applyAlignment="0" applyProtection="0"/>
    <xf numFmtId="0" fontId="23" fillId="0" borderId="0" applyNumberFormat="0" applyFill="0" applyBorder="0" applyProtection="0">
      <alignment horizontal="center" wrapText="1"/>
    </xf>
    <xf numFmtId="0" fontId="3" fillId="0" borderId="0">
      <alignment horizontal="center" wrapText="1"/>
      <protection hidden="1"/>
    </xf>
    <xf numFmtId="4" fontId="27" fillId="62" borderId="13" applyNumberFormat="0" applyProtection="0">
      <alignment horizontal="right" wrapText="1"/>
    </xf>
    <xf numFmtId="205" fontId="45" fillId="0" borderId="0">
      <alignment horizontal="left"/>
    </xf>
    <xf numFmtId="0" fontId="26" fillId="0" borderId="14">
      <alignment horizontal="left" wrapText="1"/>
    </xf>
    <xf numFmtId="3" fontId="3" fillId="0" borderId="0"/>
    <xf numFmtId="43" fontId="140" fillId="0" borderId="0" applyFont="0" applyFill="0" applyBorder="0" applyAlignment="0" applyProtection="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206" fontId="3" fillId="0" borderId="0"/>
    <xf numFmtId="44" fontId="19" fillId="0" borderId="0" applyFont="0" applyFill="0" applyBorder="0" applyAlignment="0" applyProtection="0"/>
    <xf numFmtId="44" fontId="19" fillId="0" borderId="0" applyFont="0" applyFill="0" applyBorder="0" applyAlignment="0" applyProtection="0"/>
    <xf numFmtId="207" fontId="3" fillId="0" borderId="0" applyFont="0" applyFill="0" applyBorder="0" applyAlignment="0" applyProtection="0"/>
    <xf numFmtId="0" fontId="46" fillId="0" borderId="0" applyFont="0" applyFill="0" applyBorder="0" applyAlignment="0" applyProtection="0">
      <alignment horizontal="right"/>
    </xf>
    <xf numFmtId="208" fontId="3"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42"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165"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1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8" fontId="3" fillId="0" borderId="0" applyFont="0" applyFill="0" applyBorder="0" applyAlignment="0" applyProtection="0"/>
    <xf numFmtId="43" fontId="3" fillId="0" borderId="0" applyFont="0" applyFill="0" applyBorder="0" applyAlignment="0" applyProtection="0"/>
    <xf numFmtId="43" fontId="140"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1" fillId="0" borderId="0" applyFont="0" applyFill="0" applyBorder="0" applyAlignment="0" applyProtection="0"/>
    <xf numFmtId="43" fontId="141"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8" fontId="3" fillId="0" borderId="0" applyFont="0" applyFill="0" applyBorder="0" applyAlignment="0" applyProtection="0"/>
    <xf numFmtId="209" fontId="3" fillId="0" borderId="0" applyFont="0" applyFill="0" applyBorder="0" applyAlignment="0" applyProtection="0"/>
    <xf numFmtId="38" fontId="7" fillId="0" borderId="0" applyFill="0" applyBorder="0" applyProtection="0"/>
    <xf numFmtId="0" fontId="3" fillId="0" borderId="0"/>
    <xf numFmtId="43" fontId="3" fillId="0" borderId="0" applyFont="0" applyFill="0" applyBorder="0" applyAlignment="0" applyProtection="0"/>
    <xf numFmtId="3" fontId="3" fillId="0" borderId="0" applyFont="0" applyFill="0" applyBorder="0" applyAlignment="0" applyProtection="0"/>
    <xf numFmtId="37" fontId="3" fillId="0" borderId="0">
      <alignment horizontal="center"/>
    </xf>
    <xf numFmtId="0" fontId="47" fillId="0" borderId="2" applyBorder="0" applyProtection="0"/>
    <xf numFmtId="0" fontId="48" fillId="63" borderId="0">
      <alignment horizontal="center" vertical="center" wrapText="1"/>
    </xf>
    <xf numFmtId="1" fontId="49" fillId="0" borderId="0">
      <alignment horizontal="right"/>
    </xf>
    <xf numFmtId="210" fontId="50" fillId="0" borderId="0">
      <alignment horizontal="center"/>
    </xf>
    <xf numFmtId="4" fontId="27" fillId="0" borderId="0"/>
    <xf numFmtId="0" fontId="51" fillId="0" borderId="0" applyNumberFormat="0" applyAlignment="0">
      <alignment horizontal="left"/>
    </xf>
    <xf numFmtId="0" fontId="52" fillId="0" borderId="0" applyNumberFormat="0" applyAlignment="0"/>
    <xf numFmtId="169" fontId="3" fillId="0" borderId="0" applyFill="0" applyBorder="0">
      <alignment horizontal="right"/>
      <protection locked="0"/>
    </xf>
    <xf numFmtId="44" fontId="3" fillId="0" borderId="0" applyFont="0" applyFill="0" applyBorder="0" applyAlignment="0" applyProtection="0"/>
    <xf numFmtId="170" fontId="19" fillId="0" borderId="0" applyFont="0" applyFill="0" applyBorder="0" applyAlignment="0" applyProtection="0"/>
    <xf numFmtId="0" fontId="46" fillId="0" borderId="0" applyFont="0" applyFill="0" applyBorder="0" applyAlignment="0" applyProtection="0">
      <alignment horizontal="right"/>
    </xf>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1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1"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211"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211" fontId="3" fillId="0" borderId="0" applyFont="0" applyFill="0" applyBorder="0" applyAlignment="0" applyProtection="0"/>
    <xf numFmtId="5" fontId="23" fillId="0" borderId="0"/>
    <xf numFmtId="5" fontId="23" fillId="0" borderId="0"/>
    <xf numFmtId="212" fontId="3" fillId="0" borderId="0" applyFont="0" applyFill="0" applyBorder="0" applyAlignment="0" applyProtection="0"/>
    <xf numFmtId="0" fontId="23" fillId="0" borderId="0" applyFont="0" applyFill="0" applyBorder="0" applyAlignment="0" applyProtection="0"/>
    <xf numFmtId="173" fontId="20" fillId="0" borderId="0" applyFont="0" applyFill="0" applyBorder="0" applyAlignment="0" applyProtection="0"/>
    <xf numFmtId="173" fontId="20" fillId="0" borderId="0" applyFont="0" applyFill="0" applyBorder="0" applyAlignment="0" applyProtection="0"/>
    <xf numFmtId="175" fontId="20" fillId="0" borderId="0" applyFont="0" applyFill="0" applyBorder="0" applyAlignment="0" applyProtection="0"/>
    <xf numFmtId="0" fontId="46" fillId="0" borderId="0" applyFont="0" applyFill="0" applyBorder="0" applyAlignment="0" applyProtection="0"/>
    <xf numFmtId="14" fontId="11" fillId="0" borderId="0" applyFill="0" applyBorder="0" applyAlignment="0"/>
    <xf numFmtId="173" fontId="20" fillId="0" borderId="0" applyFont="0" applyFill="0" applyBorder="0" applyAlignment="0" applyProtection="0"/>
    <xf numFmtId="177" fontId="3" fillId="0" borderId="0" applyFont="0" applyFill="0" applyBorder="0" applyAlignment="0" applyProtection="0">
      <alignment horizontal="right"/>
    </xf>
    <xf numFmtId="0" fontId="53" fillId="54" borderId="0" applyNumberFormat="0" applyBorder="0" applyAlignment="0" applyProtection="0"/>
    <xf numFmtId="0" fontId="54" fillId="64" borderId="0" applyNumberFormat="0" applyFill="0" applyAlignment="0" applyProtection="0">
      <alignment horizontal="centerContinuous" vertical="center"/>
    </xf>
    <xf numFmtId="213" fontId="3" fillId="0" borderId="0" applyFont="0" applyFill="0" applyBorder="0" applyAlignment="0" applyProtection="0"/>
    <xf numFmtId="0" fontId="3" fillId="0" borderId="0" applyFont="0" applyFill="0" applyBorder="0" applyAlignment="0" applyProtection="0"/>
    <xf numFmtId="214" fontId="3" fillId="0" borderId="2">
      <alignment horizontal="center"/>
    </xf>
    <xf numFmtId="215" fontId="3" fillId="54" borderId="2">
      <alignment horizontal="center"/>
    </xf>
    <xf numFmtId="7" fontId="55" fillId="0" borderId="2"/>
    <xf numFmtId="7" fontId="55" fillId="0" borderId="2"/>
    <xf numFmtId="0" fontId="46" fillId="0" borderId="15" applyNumberFormat="0" applyFont="0" applyFill="0" applyAlignment="0" applyProtection="0"/>
    <xf numFmtId="0" fontId="56" fillId="65"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57" fillId="0" borderId="0" applyNumberFormat="0" applyAlignment="0">
      <alignment horizontal="left"/>
    </xf>
    <xf numFmtId="37" fontId="3" fillId="25" borderId="16">
      <protection locked="0"/>
    </xf>
    <xf numFmtId="0" fontId="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79" fontId="3" fillId="0" borderId="0" applyFont="0" applyFill="0" applyBorder="0">
      <alignment horizontal="left"/>
    </xf>
    <xf numFmtId="9" fontId="3" fillId="54" borderId="17">
      <alignment horizontal="center"/>
    </xf>
    <xf numFmtId="210" fontId="50" fillId="0" borderId="0">
      <alignment horizontal="center"/>
    </xf>
    <xf numFmtId="2" fontId="3" fillId="0" borderId="0" applyFont="0" applyFill="0" applyBorder="0" applyAlignment="0" applyProtection="0"/>
    <xf numFmtId="0" fontId="61" fillId="0" borderId="0" applyFill="0" applyBorder="0" applyProtection="0">
      <alignment horizontal="left"/>
    </xf>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8"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38" fontId="23" fillId="57" borderId="0" applyNumberFormat="0" applyBorder="0" applyAlignment="0" applyProtection="0"/>
    <xf numFmtId="0" fontId="3" fillId="0" borderId="0"/>
    <xf numFmtId="0" fontId="3" fillId="0" borderId="0"/>
    <xf numFmtId="0" fontId="46" fillId="0" borderId="0" applyFont="0" applyFill="0" applyBorder="0" applyAlignment="0" applyProtection="0">
      <alignment horizontal="right"/>
    </xf>
    <xf numFmtId="0" fontId="63" fillId="60" borderId="0"/>
    <xf numFmtId="0" fontId="26" fillId="56" borderId="18">
      <alignment vertical="top" wrapText="1"/>
    </xf>
    <xf numFmtId="0" fontId="64" fillId="0" borderId="19" applyNumberFormat="0" applyAlignment="0" applyProtection="0">
      <alignment horizontal="left" vertical="center"/>
    </xf>
    <xf numFmtId="0" fontId="64" fillId="0" borderId="20">
      <alignment horizontal="left" vertical="center"/>
    </xf>
    <xf numFmtId="4" fontId="65" fillId="57" borderId="0" applyNumberFormat="0" applyFill="0" applyBorder="0" applyAlignment="0" applyProtection="0"/>
    <xf numFmtId="0" fontId="23" fillId="0" borderId="0" applyNumberFormat="0" applyFont="0" applyFill="0" applyBorder="0" applyProtection="0">
      <alignment horizontal="center" vertical="top" wrapText="1"/>
    </xf>
    <xf numFmtId="0" fontId="66" fillId="0" borderId="21" applyNumberFormat="0" applyFill="0" applyAlignment="0" applyProtection="0"/>
    <xf numFmtId="0" fontId="67" fillId="0" borderId="0" applyNumberFormat="0" applyFill="0" applyBorder="0" applyAlignment="0" applyProtection="0"/>
    <xf numFmtId="0" fontId="66" fillId="0" borderId="21" applyNumberFormat="0" applyFill="0" applyAlignment="0" applyProtection="0"/>
    <xf numFmtId="0" fontId="67" fillId="0" borderId="0" applyNumberFormat="0" applyFill="0" applyBorder="0" applyAlignment="0" applyProtection="0"/>
    <xf numFmtId="0" fontId="66" fillId="0" borderId="22"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22" applyNumberFormat="0" applyFill="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3"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8" fillId="0" borderId="23" applyNumberFormat="0" applyFill="0" applyAlignment="0" applyProtection="0"/>
    <xf numFmtId="0" fontId="69" fillId="0" borderId="25" applyNumberFormat="0" applyFill="0" applyAlignment="0" applyProtection="0"/>
    <xf numFmtId="0" fontId="70" fillId="0" borderId="0" applyProtection="0">
      <alignment horizontal="left"/>
    </xf>
    <xf numFmtId="0" fontId="69" fillId="0" borderId="25" applyNumberFormat="0" applyFill="0" applyAlignment="0" applyProtection="0"/>
    <xf numFmtId="0" fontId="70" fillId="0" borderId="0" applyProtection="0">
      <alignment horizontal="left"/>
    </xf>
    <xf numFmtId="0" fontId="70" fillId="0" borderId="0" applyProtection="0">
      <alignment horizontal="left"/>
    </xf>
    <xf numFmtId="0" fontId="70" fillId="0" borderId="0" applyProtection="0">
      <alignment horizontal="left"/>
    </xf>
    <xf numFmtId="0" fontId="69" fillId="0" borderId="25"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0"/>
    <xf numFmtId="0" fontId="3" fillId="0" borderId="0"/>
    <xf numFmtId="0" fontId="3" fillId="57" borderId="0">
      <alignment vertical="top"/>
    </xf>
    <xf numFmtId="0" fontId="72" fillId="57" borderId="0">
      <alignment vertical="top"/>
    </xf>
    <xf numFmtId="0" fontId="73" fillId="0" borderId="7">
      <alignment horizontal="center"/>
    </xf>
    <xf numFmtId="0" fontId="73" fillId="0" borderId="7">
      <alignment horizontal="center"/>
    </xf>
    <xf numFmtId="0" fontId="73" fillId="0" borderId="0">
      <alignment horizontal="center"/>
    </xf>
    <xf numFmtId="181" fontId="3" fillId="0" borderId="0">
      <alignment horizontal="left"/>
    </xf>
    <xf numFmtId="0" fontId="74" fillId="54" borderId="26">
      <alignment horizontal="center"/>
    </xf>
    <xf numFmtId="0" fontId="26" fillId="0" borderId="0">
      <protection hidden="1"/>
    </xf>
    <xf numFmtId="0" fontId="75" fillId="54" borderId="27" applyNumberFormat="0" applyFont="0" applyBorder="0" applyAlignment="0" applyProtection="0">
      <alignment horizontal="center"/>
    </xf>
    <xf numFmtId="0" fontId="80" fillId="0" borderId="0" applyNumberFormat="0" applyFill="0" applyBorder="0" applyAlignment="0" applyProtection="0">
      <alignment vertical="top"/>
      <protection locked="0"/>
    </xf>
    <xf numFmtId="10" fontId="23" fillId="25" borderId="14" applyNumberFormat="0" applyBorder="0" applyAlignment="0" applyProtection="0"/>
    <xf numFmtId="216" fontId="22" fillId="0" borderId="14">
      <protection locked="0"/>
    </xf>
    <xf numFmtId="0" fontId="76" fillId="6" borderId="9" applyNumberFormat="0" applyAlignment="0" applyProtection="0"/>
    <xf numFmtId="9" fontId="3" fillId="25" borderId="4" applyNumberFormat="0" applyFont="0" applyAlignment="0">
      <protection locked="0"/>
    </xf>
    <xf numFmtId="0" fontId="76" fillId="6" borderId="9" applyNumberFormat="0" applyAlignment="0" applyProtection="0"/>
    <xf numFmtId="9" fontId="3" fillId="25" borderId="4" applyNumberFormat="0" applyFont="0" applyAlignment="0">
      <protection locked="0"/>
    </xf>
    <xf numFmtId="0" fontId="77" fillId="50" borderId="9" applyNumberFormat="0" applyAlignment="0" applyProtection="0"/>
    <xf numFmtId="9" fontId="3" fillId="25" borderId="4" applyNumberFormat="0" applyFont="0" applyAlignment="0">
      <protection locked="0"/>
    </xf>
    <xf numFmtId="9" fontId="3" fillId="25" borderId="4" applyNumberFormat="0" applyFont="0" applyAlignment="0">
      <protection locked="0"/>
    </xf>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170" fontId="78" fillId="71" borderId="0"/>
    <xf numFmtId="37" fontId="72" fillId="57" borderId="0" applyNumberFormat="0" applyFont="0" applyBorder="0" applyAlignment="0">
      <protection locked="0"/>
    </xf>
    <xf numFmtId="0" fontId="3" fillId="0" borderId="14" applyNumberFormat="0">
      <alignment horizontal="left" wrapText="1"/>
      <protection locked="0"/>
    </xf>
    <xf numFmtId="0" fontId="3" fillId="0" borderId="0" applyFill="0" applyBorder="0">
      <alignment horizontal="right"/>
      <protection locked="0"/>
    </xf>
    <xf numFmtId="217" fontId="3" fillId="0" borderId="0" applyFill="0" applyBorder="0">
      <alignment horizontal="right"/>
      <protection locked="0"/>
    </xf>
    <xf numFmtId="0" fontId="26" fillId="72" borderId="28">
      <alignment horizontal="left" vertical="center" wrapText="1"/>
    </xf>
    <xf numFmtId="218" fontId="3" fillId="0" borderId="0" applyFont="0" applyFill="0" applyBorder="0" applyAlignment="0" applyProtection="0"/>
    <xf numFmtId="6" fontId="3" fillId="0" borderId="0" applyFont="0" applyFill="0" applyBorder="0" applyAlignment="0" applyProtection="0"/>
    <xf numFmtId="0" fontId="79" fillId="0" borderId="0" applyNumberFormat="0" applyFill="0" applyBorder="0" applyProtection="0">
      <alignment horizontal="left" vertical="center"/>
    </xf>
    <xf numFmtId="0" fontId="3" fillId="25" borderId="14" applyNumberFormat="0" applyProtection="0">
      <alignment vertical="center" wrapText="1"/>
    </xf>
    <xf numFmtId="0" fontId="20" fillId="0" borderId="0" applyNumberFormat="0" applyFont="0" applyFill="0" applyBorder="0" applyProtection="0">
      <alignment horizontal="lef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0" fontId="82" fillId="0" borderId="29" applyNumberFormat="0" applyFill="0" applyAlignment="0" applyProtection="0"/>
    <xf numFmtId="0" fontId="62" fillId="0" borderId="30" applyNumberFormat="0" applyFill="0" applyAlignment="0" applyProtection="0"/>
    <xf numFmtId="0" fontId="82" fillId="0" borderId="29"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170" fontId="84" fillId="73" borderId="0"/>
    <xf numFmtId="9" fontId="27" fillId="57" borderId="0" applyNumberFormat="0" applyFont="0" applyBorder="0" applyAlignment="0">
      <protection locked="0"/>
    </xf>
    <xf numFmtId="0" fontId="20" fillId="0" borderId="0" applyNumberFormat="0" applyFill="0" applyBorder="0" applyAlignment="0" applyProtection="0"/>
    <xf numFmtId="0" fontId="20" fillId="0" borderId="0" applyNumberFormat="0" applyFill="0" applyBorder="0" applyAlignment="0" applyProtection="0"/>
    <xf numFmtId="0" fontId="85" fillId="0" borderId="0" applyNumberFormat="0" applyFill="0" applyBorder="0" applyAlignment="0" applyProtection="0"/>
    <xf numFmtId="219" fontId="3" fillId="0" borderId="0" applyFont="0" applyFill="0" applyBorder="0" applyAlignment="0" applyProtection="0"/>
    <xf numFmtId="38" fontId="7" fillId="0" borderId="0" applyFont="0" applyFill="0" applyBorder="0" applyAlignment="0" applyProtection="0"/>
    <xf numFmtId="40" fontId="7"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220" fontId="4" fillId="0" borderId="0"/>
    <xf numFmtId="6" fontId="7" fillId="0" borderId="0" applyFont="0" applyFill="0" applyBorder="0" applyAlignment="0" applyProtection="0"/>
    <xf numFmtId="8" fontId="7" fillId="0" borderId="0" applyFont="0" applyFill="0" applyBorder="0" applyAlignment="0" applyProtection="0"/>
    <xf numFmtId="0" fontId="3" fillId="0" borderId="0" applyFont="0" applyFill="0" applyBorder="0" applyAlignment="0" applyProtection="0"/>
    <xf numFmtId="44" fontId="3" fillId="0" borderId="0" applyFont="0" applyFill="0" applyBorder="0" applyAlignment="0" applyProtection="0"/>
    <xf numFmtId="221" fontId="3" fillId="0" borderId="0">
      <alignment horizontal="right"/>
    </xf>
    <xf numFmtId="0" fontId="46" fillId="0" borderId="0" applyFont="0" applyFill="0" applyBorder="0" applyAlignment="0" applyProtection="0">
      <alignment horizontal="right"/>
    </xf>
    <xf numFmtId="0" fontId="86" fillId="18" borderId="0" applyNumberFormat="0" applyBorder="0" applyAlignment="0" applyProtection="0"/>
    <xf numFmtId="0" fontId="62" fillId="50" borderId="0" applyNumberFormat="0" applyBorder="0" applyAlignment="0" applyProtection="0"/>
    <xf numFmtId="0" fontId="86" fillId="18"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37" fontId="87" fillId="0" borderId="0"/>
    <xf numFmtId="0" fontId="3" fillId="0" borderId="32">
      <alignment horizontal="center"/>
    </xf>
    <xf numFmtId="0" fontId="3" fillId="57" borderId="14" applyNumberFormat="0" applyAlignment="0"/>
    <xf numFmtId="0" fontId="52" fillId="0" borderId="0"/>
    <xf numFmtId="0" fontId="52" fillId="0" borderId="0"/>
    <xf numFmtId="222" fontId="3" fillId="0" borderId="0"/>
    <xf numFmtId="223" fontId="37" fillId="0" borderId="33"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8" fillId="0" borderId="0"/>
    <xf numFmtId="0" fontId="198" fillId="0" borderId="0"/>
    <xf numFmtId="0" fontId="3" fillId="0" borderId="0"/>
    <xf numFmtId="0" fontId="3" fillId="0" borderId="0"/>
    <xf numFmtId="0" fontId="199" fillId="0" borderId="0"/>
    <xf numFmtId="0" fontId="198" fillId="0" borderId="0"/>
    <xf numFmtId="0" fontId="198" fillId="0" borderId="0"/>
    <xf numFmtId="0" fontId="72" fillId="0" borderId="0"/>
    <xf numFmtId="0" fontId="3" fillId="0" borderId="0"/>
    <xf numFmtId="0" fontId="198" fillId="0" borderId="0"/>
    <xf numFmtId="0" fontId="198" fillId="0" borderId="0"/>
    <xf numFmtId="0" fontId="3" fillId="0" borderId="0"/>
    <xf numFmtId="0" fontId="3" fillId="0" borderId="0"/>
    <xf numFmtId="0" fontId="198" fillId="0" borderId="0"/>
    <xf numFmtId="0" fontId="16" fillId="0" borderId="0"/>
    <xf numFmtId="0" fontId="2" fillId="0" borderId="0"/>
    <xf numFmtId="0" fontId="197" fillId="0" borderId="0"/>
    <xf numFmtId="0" fontId="197" fillId="0" borderId="0"/>
    <xf numFmtId="0" fontId="7" fillId="0" borderId="0"/>
    <xf numFmtId="0" fontId="3" fillId="0" borderId="0"/>
    <xf numFmtId="0" fontId="3" fillId="0" borderId="0"/>
    <xf numFmtId="0" fontId="3" fillId="0" borderId="0"/>
    <xf numFmtId="0" fontId="3" fillId="0" borderId="0"/>
    <xf numFmtId="0" fontId="3" fillId="0" borderId="0"/>
    <xf numFmtId="224" fontId="3" fillId="0" borderId="0"/>
    <xf numFmtId="37" fontId="3" fillId="0" borderId="0"/>
    <xf numFmtId="37" fontId="88" fillId="0" borderId="0"/>
    <xf numFmtId="37" fontId="89" fillId="0" borderId="0"/>
    <xf numFmtId="37" fontId="23" fillId="0" borderId="0"/>
    <xf numFmtId="0" fontId="3" fillId="74" borderId="14" applyNumberFormat="0" applyFont="0" applyBorder="0" applyAlignment="0" applyProtection="0"/>
    <xf numFmtId="0" fontId="3" fillId="9" borderId="16" applyNumberFormat="0" applyFont="0" applyAlignment="0" applyProtection="0"/>
    <xf numFmtId="0" fontId="23" fillId="49" borderId="10" applyNumberFormat="0" applyFont="0" applyAlignment="0" applyProtection="0"/>
    <xf numFmtId="0" fontId="3" fillId="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23" fillId="49" borderId="10"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0" fontId="3" fillId="49" borderId="16" applyNumberFormat="0" applyFont="0" applyAlignment="0" applyProtection="0"/>
    <xf numFmtId="40" fontId="14" fillId="0" borderId="0" applyFont="0" applyFill="0" applyBorder="0" applyAlignment="0" applyProtection="0"/>
    <xf numFmtId="38" fontId="14" fillId="0" borderId="0" applyFont="0" applyFill="0" applyBorder="0" applyAlignment="0" applyProtection="0"/>
    <xf numFmtId="225" fontId="3" fillId="0" borderId="0"/>
    <xf numFmtId="0" fontId="90" fillId="2" borderId="34" applyNumberFormat="0" applyAlignment="0" applyProtection="0"/>
    <xf numFmtId="0" fontId="90" fillId="58" borderId="34" applyNumberFormat="0" applyAlignment="0" applyProtection="0"/>
    <xf numFmtId="0" fontId="90" fillId="2" borderId="34" applyNumberFormat="0" applyAlignment="0" applyProtection="0"/>
    <xf numFmtId="0" fontId="90" fillId="58" borderId="34" applyNumberFormat="0" applyAlignment="0" applyProtection="0"/>
    <xf numFmtId="0" fontId="90" fillId="59" borderId="34" applyNumberFormat="0" applyAlignment="0" applyProtection="0"/>
    <xf numFmtId="0" fontId="90" fillId="58" borderId="34" applyNumberFormat="0" applyAlignment="0" applyProtection="0"/>
    <xf numFmtId="0" fontId="90" fillId="58" borderId="34" applyNumberFormat="0" applyAlignment="0" applyProtection="0"/>
    <xf numFmtId="0" fontId="90" fillId="59" borderId="34" applyNumberFormat="0" applyAlignment="0" applyProtection="0"/>
    <xf numFmtId="40" fontId="11" fillId="13" borderId="0">
      <alignment horizontal="right"/>
    </xf>
    <xf numFmtId="0" fontId="91" fillId="75" borderId="0">
      <alignment horizontal="center"/>
    </xf>
    <xf numFmtId="0" fontId="92" fillId="76" borderId="0"/>
    <xf numFmtId="0" fontId="93" fillId="13" borderId="0" applyBorder="0">
      <alignment horizontal="centerContinuous"/>
    </xf>
    <xf numFmtId="0" fontId="94" fillId="76" borderId="0" applyBorder="0">
      <alignment horizontal="centerContinuous"/>
    </xf>
    <xf numFmtId="0" fontId="95" fillId="0" borderId="0" applyFill="0" applyBorder="0" applyProtection="0">
      <alignment horizontal="left"/>
    </xf>
    <xf numFmtId="0" fontId="96" fillId="0" borderId="0" applyFill="0" applyBorder="0" applyProtection="0">
      <alignment horizontal="left"/>
    </xf>
    <xf numFmtId="1" fontId="97" fillId="0" borderId="0" applyProtection="0">
      <alignment horizontal="right" vertical="center"/>
    </xf>
    <xf numFmtId="0" fontId="98" fillId="0" borderId="0">
      <alignment horizontal="center"/>
    </xf>
    <xf numFmtId="0" fontId="99" fillId="0" borderId="0">
      <alignment horizontal="center"/>
    </xf>
    <xf numFmtId="210" fontId="100" fillId="0" borderId="0">
      <alignment horizontal="right"/>
    </xf>
    <xf numFmtId="210" fontId="100" fillId="0" borderId="0">
      <alignment horizontal="right"/>
    </xf>
    <xf numFmtId="14" fontId="29" fillId="0" borderId="0">
      <alignment horizontal="center" wrapText="1"/>
      <protection locked="0"/>
    </xf>
    <xf numFmtId="9" fontId="140" fillId="0" borderId="0" applyFont="0" applyFill="0" applyBorder="0" applyAlignment="0" applyProtection="0"/>
    <xf numFmtId="0" fontId="23" fillId="0" borderId="0"/>
    <xf numFmtId="201" fontId="19" fillId="0" borderId="0" applyFont="0" applyFill="0" applyBorder="0" applyAlignment="0" applyProtection="0"/>
    <xf numFmtId="226"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2"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140" fillId="0" borderId="0" applyFont="0" applyFill="0" applyBorder="0" applyAlignment="0" applyProtection="0"/>
    <xf numFmtId="9" fontId="14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14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7" fontId="29" fillId="0" borderId="0" applyFont="0" applyFill="0" applyBorder="0" applyProtection="0">
      <alignment horizontal="right"/>
    </xf>
    <xf numFmtId="9" fontId="3" fillId="0" borderId="0"/>
    <xf numFmtId="9" fontId="88" fillId="0" borderId="0"/>
    <xf numFmtId="9" fontId="23" fillId="0" borderId="0"/>
    <xf numFmtId="228" fontId="3" fillId="0" borderId="0" applyFont="0" applyFill="0" applyBorder="0" applyAlignment="0" applyProtection="0"/>
    <xf numFmtId="229" fontId="3" fillId="0" borderId="0"/>
    <xf numFmtId="9" fontId="7" fillId="0" borderId="35" applyNumberFormat="0" applyBorder="0"/>
    <xf numFmtId="230" fontId="3" fillId="0" borderId="0" applyFill="0" applyBorder="0">
      <alignment horizontal="right"/>
      <protection locked="0"/>
    </xf>
    <xf numFmtId="44" fontId="19" fillId="0" borderId="0" applyFill="0" applyBorder="0" applyAlignment="0"/>
    <xf numFmtId="44" fontId="19" fillId="0" borderId="0" applyFill="0" applyBorder="0" applyAlignment="0"/>
    <xf numFmtId="170" fontId="19" fillId="0" borderId="0" applyFill="0" applyBorder="0" applyAlignment="0"/>
    <xf numFmtId="44" fontId="19" fillId="0" borderId="0" applyFill="0" applyBorder="0" applyAlignment="0"/>
    <xf numFmtId="44" fontId="19" fillId="0" borderId="0" applyFill="0" applyBorder="0" applyAlignment="0"/>
    <xf numFmtId="202" fontId="19" fillId="0" borderId="0" applyFill="0" applyBorder="0" applyAlignment="0"/>
    <xf numFmtId="170" fontId="19" fillId="0" borderId="0" applyFill="0" applyBorder="0" applyAlignment="0"/>
    <xf numFmtId="231" fontId="29" fillId="0" borderId="0" applyFill="0" applyBorder="0" applyAlignment="0" applyProtection="0"/>
    <xf numFmtId="5" fontId="101" fillId="0" borderId="0"/>
    <xf numFmtId="5" fontId="10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102" fillId="0" borderId="7">
      <alignment horizontal="center"/>
    </xf>
    <xf numFmtId="0" fontId="102" fillId="0" borderId="7">
      <alignment horizontal="center"/>
    </xf>
    <xf numFmtId="3" fontId="7" fillId="0" borderId="0" applyFont="0" applyFill="0" applyBorder="0" applyAlignment="0" applyProtection="0"/>
    <xf numFmtId="0" fontId="7" fillId="77" borderId="0" applyNumberFormat="0" applyFont="0" applyBorder="0" applyAlignment="0" applyProtection="0"/>
    <xf numFmtId="41" fontId="103" fillId="0" borderId="0">
      <alignment horizontal="center"/>
    </xf>
    <xf numFmtId="41" fontId="103" fillId="0" borderId="0">
      <alignment horizontal="center"/>
    </xf>
    <xf numFmtId="232" fontId="3" fillId="0" borderId="0">
      <alignment horizontal="right"/>
      <protection locked="0"/>
    </xf>
    <xf numFmtId="0" fontId="104" fillId="78" borderId="0" applyNumberFormat="0" applyFont="0" applyBorder="0" applyAlignment="0">
      <alignment horizontal="center"/>
    </xf>
    <xf numFmtId="0" fontId="105" fillId="79" borderId="36" applyNumberFormat="0" applyBorder="0" applyAlignment="0">
      <alignment horizontal="center"/>
    </xf>
    <xf numFmtId="2" fontId="29" fillId="0" borderId="0">
      <alignment vertical="center" wrapText="1"/>
    </xf>
    <xf numFmtId="233" fontId="27" fillId="0" borderId="0"/>
    <xf numFmtId="14" fontId="98" fillId="0" borderId="0" applyNumberFormat="0" applyFill="0" applyBorder="0" applyAlignment="0" applyProtection="0">
      <alignment horizontal="left"/>
    </xf>
    <xf numFmtId="0" fontId="34" fillId="0" borderId="11">
      <alignment horizontal="left" vertical="center" wrapText="1"/>
    </xf>
    <xf numFmtId="0" fontId="79" fillId="0" borderId="0" applyNumberFormat="0" applyFill="0" applyBorder="0" applyProtection="0">
      <alignment horizontal="right" vertical="center"/>
    </xf>
    <xf numFmtId="3" fontId="27" fillId="62" borderId="13" applyNumberFormat="0" applyFill="0" applyBorder="0" applyProtection="0">
      <alignment horizontal="left"/>
    </xf>
    <xf numFmtId="0" fontId="3" fillId="0" borderId="0"/>
    <xf numFmtId="0" fontId="3" fillId="0" borderId="0"/>
    <xf numFmtId="4" fontId="106" fillId="18" borderId="37" applyNumberFormat="0" applyProtection="0">
      <alignment vertical="center"/>
    </xf>
    <xf numFmtId="0" fontId="3" fillId="0" borderId="0"/>
    <xf numFmtId="4" fontId="107" fillId="18"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0" fontId="3" fillId="0" borderId="0"/>
    <xf numFmtId="4" fontId="106" fillId="18"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0" fontId="3" fillId="0" borderId="0"/>
    <xf numFmtId="0" fontId="106" fillId="18"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3" fillId="0" borderId="0"/>
    <xf numFmtId="4" fontId="106" fillId="4"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0" fontId="3" fillId="0" borderId="0"/>
    <xf numFmtId="4" fontId="11" fillId="5" borderId="37" applyNumberFormat="0" applyProtection="0">
      <alignment horizontal="right" vertical="center"/>
    </xf>
    <xf numFmtId="4" fontId="11" fillId="5" borderId="37" applyNumberFormat="0" applyProtection="0">
      <alignment horizontal="right" vertical="center"/>
    </xf>
    <xf numFmtId="0" fontId="3" fillId="0" borderId="0"/>
    <xf numFmtId="4" fontId="11" fillId="7" borderId="37" applyNumberFormat="0" applyProtection="0">
      <alignment horizontal="right" vertical="center"/>
    </xf>
    <xf numFmtId="4" fontId="11" fillId="7" borderId="37" applyNumberFormat="0" applyProtection="0">
      <alignment horizontal="right" vertical="center"/>
    </xf>
    <xf numFmtId="0" fontId="3" fillId="0" borderId="0"/>
    <xf numFmtId="4" fontId="11" fillId="33" borderId="37" applyNumberFormat="0" applyProtection="0">
      <alignment horizontal="right" vertical="center"/>
    </xf>
    <xf numFmtId="4" fontId="11" fillId="33" borderId="37" applyNumberFormat="0" applyProtection="0">
      <alignment horizontal="right" vertical="center"/>
    </xf>
    <xf numFmtId="0" fontId="3" fillId="0" borderId="0"/>
    <xf numFmtId="4" fontId="11" fillId="21" borderId="37" applyNumberFormat="0" applyProtection="0">
      <alignment horizontal="right" vertical="center"/>
    </xf>
    <xf numFmtId="4" fontId="11" fillId="21" borderId="37" applyNumberFormat="0" applyProtection="0">
      <alignment horizontal="right" vertical="center"/>
    </xf>
    <xf numFmtId="0" fontId="3" fillId="0" borderId="0"/>
    <xf numFmtId="4" fontId="11" fillId="24" borderId="37" applyNumberFormat="0" applyProtection="0">
      <alignment horizontal="right" vertical="center"/>
    </xf>
    <xf numFmtId="4" fontId="11" fillId="24" borderId="37" applyNumberFormat="0" applyProtection="0">
      <alignment horizontal="right" vertical="center"/>
    </xf>
    <xf numFmtId="0" fontId="3" fillId="0" borderId="0"/>
    <xf numFmtId="4" fontId="11" fillId="48" borderId="37" applyNumberFormat="0" applyProtection="0">
      <alignment horizontal="right" vertical="center"/>
    </xf>
    <xf numFmtId="4" fontId="11" fillId="48" borderId="37" applyNumberFormat="0" applyProtection="0">
      <alignment horizontal="right" vertical="center"/>
    </xf>
    <xf numFmtId="0" fontId="3" fillId="0" borderId="0"/>
    <xf numFmtId="4" fontId="11" fillId="19" borderId="37" applyNumberFormat="0" applyProtection="0">
      <alignment horizontal="right" vertical="center"/>
    </xf>
    <xf numFmtId="4" fontId="11" fillId="19" borderId="37" applyNumberFormat="0" applyProtection="0">
      <alignment horizontal="right" vertical="center"/>
    </xf>
    <xf numFmtId="0" fontId="3" fillId="0" borderId="0"/>
    <xf numFmtId="4" fontId="11" fillId="10" borderId="37" applyNumberFormat="0" applyProtection="0">
      <alignment horizontal="right" vertical="center"/>
    </xf>
    <xf numFmtId="4" fontId="11" fillId="10" borderId="37" applyNumberFormat="0" applyProtection="0">
      <alignment horizontal="right" vertical="center"/>
    </xf>
    <xf numFmtId="0" fontId="3" fillId="0" borderId="0"/>
    <xf numFmtId="4" fontId="11" fillId="17" borderId="37" applyNumberFormat="0" applyProtection="0">
      <alignment horizontal="right" vertical="center"/>
    </xf>
    <xf numFmtId="4" fontId="11" fillId="17" borderId="37" applyNumberFormat="0" applyProtection="0">
      <alignment horizontal="right" vertical="center"/>
    </xf>
    <xf numFmtId="0" fontId="3" fillId="0" borderId="0"/>
    <xf numFmtId="4" fontId="106" fillId="82" borderId="38"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0" fontId="3" fillId="0" borderId="0"/>
    <xf numFmtId="4" fontId="108" fillId="16" borderId="0" applyNumberFormat="0" applyProtection="0">
      <alignment horizontal="left" vertical="center" indent="1"/>
    </xf>
    <xf numFmtId="4" fontId="11" fillId="4" borderId="37" applyNumberFormat="0" applyProtection="0">
      <alignment horizontal="right" vertical="center"/>
    </xf>
    <xf numFmtId="4" fontId="11" fillId="4" borderId="37" applyNumberFormat="0" applyProtection="0">
      <alignment horizontal="right" vertical="center"/>
    </xf>
    <xf numFmtId="0" fontId="3" fillId="0" borderId="0"/>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4" fontId="11" fillId="3" borderId="0" applyNumberFormat="0" applyProtection="0">
      <alignment horizontal="left" vertical="center" indent="1"/>
    </xf>
    <xf numFmtId="0" fontId="3" fillId="0" borderId="0"/>
    <xf numFmtId="4" fontId="11" fillId="3" borderId="0" applyNumberFormat="0" applyProtection="0">
      <alignment horizontal="left" vertical="center" indent="1"/>
    </xf>
    <xf numFmtId="4" fontId="11" fillId="4" borderId="0" applyNumberFormat="0" applyProtection="0">
      <alignment horizontal="left" vertical="center" indent="1"/>
    </xf>
    <xf numFmtId="4" fontId="11" fillId="4"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0" fontId="3" fillId="0" borderId="0"/>
    <xf numFmtId="4" fontId="11" fillId="4" borderId="0" applyNumberFormat="0" applyProtection="0">
      <alignment horizontal="left" vertical="center" indent="1"/>
    </xf>
    <xf numFmtId="0" fontId="3" fillId="16"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16"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0" borderId="0"/>
    <xf numFmtId="0" fontId="3" fillId="16" borderId="37" applyNumberFormat="0" applyProtection="0">
      <alignment horizontal="left" vertical="center" indent="1"/>
    </xf>
    <xf numFmtId="0" fontId="3" fillId="16" borderId="37" applyNumberFormat="0" applyProtection="0">
      <alignment horizontal="left" vertical="top" indent="1"/>
    </xf>
    <xf numFmtId="0" fontId="3" fillId="16"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0" borderId="0"/>
    <xf numFmtId="0" fontId="3" fillId="16" borderId="37" applyNumberFormat="0" applyProtection="0">
      <alignment horizontal="left" vertical="top" indent="1"/>
    </xf>
    <xf numFmtId="0" fontId="3" fillId="4"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4"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0" borderId="0"/>
    <xf numFmtId="0" fontId="3" fillId="4" borderId="37" applyNumberFormat="0" applyProtection="0">
      <alignment horizontal="left" vertical="center" indent="1"/>
    </xf>
    <xf numFmtId="0" fontId="3" fillId="4" borderId="37" applyNumberFormat="0" applyProtection="0">
      <alignment horizontal="left" vertical="top" indent="1"/>
    </xf>
    <xf numFmtId="0" fontId="3" fillId="4"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0" borderId="0"/>
    <xf numFmtId="0" fontId="3" fillId="4" borderId="37" applyNumberFormat="0" applyProtection="0">
      <alignment horizontal="left" vertical="top" indent="1"/>
    </xf>
    <xf numFmtId="0" fontId="3" fillId="14"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0" borderId="0"/>
    <xf numFmtId="0" fontId="3" fillId="14" borderId="37" applyNumberFormat="0" applyProtection="0">
      <alignment horizontal="left" vertical="center" indent="1"/>
    </xf>
    <xf numFmtId="0" fontId="3" fillId="14" borderId="37" applyNumberFormat="0" applyProtection="0">
      <alignment horizontal="left" vertical="top" indent="1"/>
    </xf>
    <xf numFmtId="0" fontId="3" fillId="14"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0" borderId="0"/>
    <xf numFmtId="0" fontId="3" fillId="14" borderId="37" applyNumberFormat="0" applyProtection="0">
      <alignment horizontal="left" vertical="top" indent="1"/>
    </xf>
    <xf numFmtId="0" fontId="3" fillId="3"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3"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0" borderId="0"/>
    <xf numFmtId="0" fontId="3" fillId="3" borderId="37" applyNumberFormat="0" applyProtection="0">
      <alignment horizontal="left" vertical="center" indent="1"/>
    </xf>
    <xf numFmtId="0" fontId="3" fillId="3" borderId="37" applyNumberFormat="0" applyProtection="0">
      <alignment horizontal="left" vertical="top" indent="1"/>
    </xf>
    <xf numFmtId="0" fontId="3" fillId="3"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0" borderId="0"/>
    <xf numFmtId="0" fontId="3" fillId="3" borderId="37" applyNumberFormat="0" applyProtection="0">
      <alignment horizontal="left" vertical="top" indent="1"/>
    </xf>
    <xf numFmtId="0" fontId="3" fillId="13" borderId="14" applyNumberFormat="0">
      <protection locked="0"/>
    </xf>
    <xf numFmtId="0" fontId="3" fillId="13" borderId="14"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3" fillId="0" borderId="0"/>
    <xf numFmtId="0" fontId="3" fillId="13" borderId="14" applyNumberFormat="0">
      <protection locked="0"/>
    </xf>
    <xf numFmtId="0" fontId="27" fillId="16" borderId="40" applyBorder="0"/>
    <xf numFmtId="4" fontId="11" fillId="9" borderId="37" applyNumberFormat="0" applyProtection="0">
      <alignment vertical="center"/>
    </xf>
    <xf numFmtId="4" fontId="11" fillId="9"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0" fontId="3" fillId="0" borderId="0"/>
    <xf numFmtId="4" fontId="109" fillId="9"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0" fontId="3" fillId="0" borderId="0"/>
    <xf numFmtId="4" fontId="11" fillId="9" borderId="37" applyNumberFormat="0" applyProtection="0">
      <alignment horizontal="left" vertical="center" indent="1"/>
    </xf>
    <xf numFmtId="4" fontId="11" fillId="9"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0" fontId="3" fillId="0" borderId="0"/>
    <xf numFmtId="0" fontId="11" fillId="9" borderId="37" applyNumberFormat="0" applyProtection="0">
      <alignment horizontal="left" vertical="top" indent="1"/>
    </xf>
    <xf numFmtId="0" fontId="11" fillId="9"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3" fillId="0" borderId="0"/>
    <xf numFmtId="4" fontId="11" fillId="3" borderId="37" applyNumberFormat="0" applyProtection="0">
      <alignment horizontal="right" vertical="center"/>
    </xf>
    <xf numFmtId="4" fontId="11" fillId="3" borderId="37" applyNumberFormat="0" applyProtection="0">
      <alignment horizontal="right" vertical="center"/>
    </xf>
    <xf numFmtId="0" fontId="3" fillId="0" borderId="0"/>
    <xf numFmtId="4" fontId="109" fillId="3" borderId="37" applyNumberFormat="0" applyProtection="0">
      <alignment horizontal="right" vertical="center"/>
    </xf>
    <xf numFmtId="0" fontId="3" fillId="0" borderId="0"/>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4" fontId="11" fillId="4" borderId="37" applyNumberFormat="0" applyProtection="0">
      <alignment horizontal="left" vertical="center" indent="1"/>
    </xf>
    <xf numFmtId="0" fontId="11" fillId="4" borderId="37" applyNumberFormat="0" applyProtection="0">
      <alignment horizontal="left" vertical="top" indent="1"/>
    </xf>
    <xf numFmtId="0" fontId="11" fillId="4"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3" fillId="0" borderId="0"/>
    <xf numFmtId="4" fontId="110" fillId="71" borderId="0" applyNumberFormat="0" applyProtection="0">
      <alignment horizontal="left" vertical="center" indent="1"/>
    </xf>
    <xf numFmtId="0" fontId="3" fillId="0" borderId="0"/>
    <xf numFmtId="0" fontId="23" fillId="85" borderId="14"/>
    <xf numFmtId="4" fontId="111" fillId="3" borderId="37" applyNumberFormat="0" applyProtection="0">
      <alignment horizontal="right" vertical="center"/>
    </xf>
    <xf numFmtId="0" fontId="3" fillId="0" borderId="0"/>
    <xf numFmtId="3" fontId="112" fillId="0" borderId="14" applyNumberFormat="0" applyFill="0" applyBorder="0" applyAlignment="0" applyProtection="0"/>
    <xf numFmtId="0" fontId="64" fillId="63" borderId="14">
      <alignment horizontal="center" vertical="center" wrapText="1"/>
      <protection hidden="1"/>
    </xf>
    <xf numFmtId="0" fontId="113" fillId="64" borderId="14" applyNumberFormat="0" applyFill="0" applyAlignment="0" applyProtection="0">
      <alignment horizontal="centerContinuous" vertical="center"/>
    </xf>
    <xf numFmtId="0" fontId="114" fillId="54" borderId="41">
      <protection locked="0"/>
    </xf>
    <xf numFmtId="0" fontId="115" fillId="72" borderId="0"/>
    <xf numFmtId="0" fontId="115" fillId="86" borderId="0"/>
    <xf numFmtId="0" fontId="26" fillId="57" borderId="0" applyFont="0">
      <alignment vertical="top"/>
    </xf>
    <xf numFmtId="0" fontId="20" fillId="87" borderId="0" applyNumberFormat="0" applyFont="0" applyBorder="0" applyAlignment="0" applyProtection="0"/>
    <xf numFmtId="0" fontId="104" fillId="1" borderId="20" applyNumberFormat="0" applyFont="0" applyAlignment="0">
      <alignment horizontal="center"/>
    </xf>
    <xf numFmtId="0" fontId="116" fillId="56" borderId="0" applyAlignment="0"/>
    <xf numFmtId="0" fontId="117" fillId="0" borderId="0" applyNumberFormat="0" applyFill="0" applyBorder="0" applyAlignment="0" applyProtection="0"/>
    <xf numFmtId="0" fontId="118" fillId="0" borderId="0" applyNumberFormat="0" applyFill="0" applyBorder="0" applyAlignment="0">
      <alignment horizontal="center"/>
    </xf>
    <xf numFmtId="226"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3" fillId="0" borderId="0"/>
    <xf numFmtId="0" fontId="3" fillId="0" borderId="0"/>
    <xf numFmtId="0" fontId="119" fillId="89" borderId="43" applyNumberFormat="0" applyAlignment="0" applyProtection="0"/>
    <xf numFmtId="0" fontId="119" fillId="90" borderId="43" applyNumberFormat="0" applyAlignment="0" applyProtection="0"/>
    <xf numFmtId="0" fontId="19"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3" fillId="0" borderId="0"/>
    <xf numFmtId="0" fontId="3" fillId="0" borderId="0"/>
    <xf numFmtId="0" fontId="119" fillId="90" borderId="43" applyNumberFormat="0" applyAlignment="0" applyProtection="0"/>
    <xf numFmtId="0" fontId="3" fillId="0" borderId="0"/>
    <xf numFmtId="0" fontId="3" fillId="0" borderId="0"/>
    <xf numFmtId="0" fontId="3" fillId="0" borderId="0"/>
    <xf numFmtId="0" fontId="3" fillId="0" borderId="0"/>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119" fillId="90" borderId="4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Border="0" applyAlignment="0"/>
    <xf numFmtId="0" fontId="37" fillId="0" borderId="0" applyNumberFormat="0" applyBorder="0" applyAlignment="0"/>
    <xf numFmtId="0" fontId="108" fillId="0" borderId="0" applyNumberFormat="0" applyBorder="0" applyAlignment="0"/>
    <xf numFmtId="0" fontId="123" fillId="0" borderId="0" applyNumberFormat="0" applyBorder="0" applyAlignment="0"/>
    <xf numFmtId="0" fontId="108" fillId="0" borderId="0" applyNumberFormat="0" applyBorder="0" applyAlignment="0"/>
    <xf numFmtId="0" fontId="124" fillId="0" borderId="2"/>
    <xf numFmtId="40" fontId="125" fillId="0" borderId="0" applyBorder="0">
      <alignment horizontal="right"/>
    </xf>
    <xf numFmtId="0" fontId="126" fillId="0" borderId="0" applyFill="0" applyBorder="0" applyProtection="0">
      <alignment horizontal="center" vertical="center"/>
    </xf>
    <xf numFmtId="0" fontId="127" fillId="0" borderId="0" applyBorder="0" applyProtection="0">
      <alignment vertical="center"/>
    </xf>
    <xf numFmtId="0" fontId="127" fillId="0" borderId="33" applyBorder="0" applyProtection="0">
      <alignment horizontal="right" vertical="center"/>
    </xf>
    <xf numFmtId="0" fontId="128" fillId="91" borderId="0" applyBorder="0" applyProtection="0">
      <alignment horizontal="centerContinuous" vertical="center"/>
    </xf>
    <xf numFmtId="0" fontId="128" fillId="92" borderId="33" applyBorder="0" applyProtection="0">
      <alignment horizontal="centerContinuous" vertical="center"/>
    </xf>
    <xf numFmtId="0" fontId="3" fillId="0" borderId="0" applyBorder="0" applyProtection="0">
      <alignment vertical="center"/>
    </xf>
    <xf numFmtId="0" fontId="126" fillId="0" borderId="0" applyFill="0" applyBorder="0" applyProtection="0"/>
    <xf numFmtId="0" fontId="129" fillId="0" borderId="0" applyFill="0" applyBorder="0" applyProtection="0">
      <alignment horizontal="left"/>
    </xf>
    <xf numFmtId="0" fontId="61" fillId="0" borderId="1" applyFill="0" applyBorder="0" applyProtection="0">
      <alignment horizontal="left" vertical="top"/>
    </xf>
    <xf numFmtId="0" fontId="72" fillId="0" borderId="0" applyNumberFormat="0" applyAlignment="0">
      <alignment horizontal="center"/>
    </xf>
    <xf numFmtId="0" fontId="26" fillId="25" borderId="14" applyNumberFormat="0" applyAlignment="0">
      <alignment horizontal="center"/>
    </xf>
    <xf numFmtId="49" fontId="3" fillId="0" borderId="0" applyFont="0" applyFill="0" applyBorder="0" applyAlignment="0" applyProtection="0"/>
    <xf numFmtId="49" fontId="11" fillId="0" borderId="0" applyFill="0" applyBorder="0" applyAlignment="0"/>
    <xf numFmtId="234" fontId="19" fillId="0" borderId="0" applyFill="0" applyBorder="0" applyAlignment="0"/>
    <xf numFmtId="235" fontId="19" fillId="0" borderId="0" applyFill="0" applyBorder="0" applyAlignment="0"/>
    <xf numFmtId="49" fontId="3" fillId="0" borderId="0" applyNumberFormat="0">
      <alignment wrapText="1"/>
    </xf>
    <xf numFmtId="0" fontId="3" fillId="0" borderId="0"/>
    <xf numFmtId="0" fontId="3" fillId="0" borderId="0"/>
    <xf numFmtId="236" fontId="3" fillId="0" borderId="0" applyFont="0" applyFill="0" applyBorder="0" applyAlignment="0" applyProtection="0"/>
    <xf numFmtId="237" fontId="3" fillId="0" borderId="0" applyFont="0" applyFill="0" applyBorder="0" applyAlignment="0" applyProtection="0"/>
    <xf numFmtId="0" fontId="117" fillId="0" borderId="0" applyNumberFormat="0" applyFill="0" applyBorder="0" applyAlignment="0" applyProtection="0"/>
    <xf numFmtId="0" fontId="116" fillId="93" borderId="0"/>
    <xf numFmtId="0" fontId="117" fillId="0" borderId="0" applyNumberFormat="0" applyFill="0" applyBorder="0" applyAlignment="0" applyProtection="0"/>
    <xf numFmtId="0" fontId="116" fillId="93" borderId="0"/>
    <xf numFmtId="0" fontId="116" fillId="93" borderId="0"/>
    <xf numFmtId="0" fontId="116" fillId="93" borderId="0"/>
    <xf numFmtId="0" fontId="117" fillId="0" borderId="0" applyNumberFormat="0" applyFill="0" applyBorder="0" applyAlignment="0" applyProtection="0"/>
    <xf numFmtId="38" fontId="130" fillId="17" borderId="0">
      <alignment horizontal="center"/>
    </xf>
    <xf numFmtId="194" fontId="131" fillId="0" borderId="0">
      <alignment horizontal="center" vertical="center"/>
    </xf>
    <xf numFmtId="194" fontId="131" fillId="0" borderId="44">
      <alignment horizontal="center" vertical="center"/>
    </xf>
    <xf numFmtId="0" fontId="3" fillId="0" borderId="0" applyBorder="0"/>
    <xf numFmtId="38" fontId="71" fillId="0" borderId="0"/>
    <xf numFmtId="0" fontId="132" fillId="0" borderId="0">
      <alignment vertical="center"/>
    </xf>
    <xf numFmtId="0" fontId="56" fillId="0" borderId="45" applyNumberFormat="0" applyFill="0" applyAlignment="0" applyProtection="0"/>
    <xf numFmtId="0" fontId="27" fillId="57" borderId="0" applyNumberFormat="0" applyFont="0" applyFill="0" applyAlignment="0">
      <alignment horizontal="left"/>
    </xf>
    <xf numFmtId="0" fontId="56" fillId="0" borderId="45" applyNumberFormat="0" applyFill="0" applyAlignment="0" applyProtection="0"/>
    <xf numFmtId="0" fontId="27" fillId="57" borderId="0" applyNumberFormat="0" applyFont="0" applyFill="0" applyAlignment="0">
      <alignment horizontal="left"/>
    </xf>
    <xf numFmtId="0" fontId="56" fillId="0" borderId="46" applyNumberFormat="0" applyFill="0" applyAlignment="0" applyProtection="0"/>
    <xf numFmtId="0" fontId="27" fillId="57" borderId="0" applyNumberFormat="0" applyFont="0" applyFill="0" applyAlignment="0">
      <alignment horizontal="left"/>
    </xf>
    <xf numFmtId="0" fontId="27" fillId="57" borderId="0" applyNumberFormat="0" applyFont="0" applyFill="0" applyAlignment="0">
      <alignment horizontal="left"/>
    </xf>
    <xf numFmtId="0" fontId="56" fillId="0" borderId="46" applyNumberFormat="0" applyFill="0" applyAlignment="0" applyProtection="0"/>
    <xf numFmtId="238" fontId="133" fillId="0" borderId="0">
      <alignment horizontal="left"/>
      <protection locked="0"/>
    </xf>
    <xf numFmtId="0" fontId="73" fillId="0" borderId="36" applyNumberFormat="0" applyBorder="0" applyProtection="0">
      <alignment horizontal="center"/>
    </xf>
    <xf numFmtId="0" fontId="113" fillId="0" borderId="33" applyNumberFormat="0" applyFont="0" applyBorder="0" applyAlignment="0" applyProtection="0">
      <alignment horizontal="centerContinuous" vertical="center"/>
    </xf>
    <xf numFmtId="239" fontId="3" fillId="54" borderId="0" applyNumberFormat="0" applyFont="0" applyFill="0" applyBorder="0" applyAlignment="0">
      <alignment horizontal="centerContinuous" vertical="center"/>
      <protection locked="0"/>
    </xf>
    <xf numFmtId="0" fontId="54" fillId="64" borderId="0" applyNumberFormat="0" applyFill="0" applyAlignment="0">
      <alignment horizontal="centerContinuous" vertical="center"/>
    </xf>
    <xf numFmtId="0" fontId="134" fillId="0" borderId="0">
      <alignment vertical="top"/>
    </xf>
    <xf numFmtId="240" fontId="3" fillId="0" borderId="0" applyFont="0" applyFill="0" applyBorder="0" applyAlignment="0" applyProtection="0"/>
    <xf numFmtId="241" fontId="3" fillId="0" borderId="0" applyFont="0" applyFill="0" applyBorder="0" applyAlignment="0" applyProtection="0"/>
    <xf numFmtId="242" fontId="3" fillId="0" borderId="0" applyFont="0" applyFill="0" applyBorder="0" applyAlignment="0" applyProtection="0"/>
    <xf numFmtId="243" fontId="3"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7" fillId="0" borderId="0"/>
    <xf numFmtId="0" fontId="4" fillId="0" borderId="0" applyNumberFormat="0" applyFont="0" applyFill="0" applyBorder="0" applyProtection="0">
      <alignment horizontal="center" vertical="center" wrapText="1"/>
    </xf>
    <xf numFmtId="195" fontId="65" fillId="0" borderId="0" applyBorder="0" applyProtection="0">
      <alignment horizontal="right" vertical="center"/>
    </xf>
    <xf numFmtId="244" fontId="3" fillId="0" borderId="0">
      <alignment horizontal="left"/>
    </xf>
    <xf numFmtId="0" fontId="3" fillId="0" borderId="0"/>
    <xf numFmtId="0" fontId="3" fillId="0" borderId="0"/>
    <xf numFmtId="0" fontId="1" fillId="0" borderId="0"/>
    <xf numFmtId="165"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cellStyleXfs>
  <cellXfs count="1575">
    <xf numFmtId="0" fontId="0" fillId="0" borderId="0" xfId="0"/>
    <xf numFmtId="0" fontId="143" fillId="0" borderId="0" xfId="0" applyFont="1" applyAlignment="1" applyProtection="1">
      <alignment horizontal="left" indent="10"/>
      <protection locked="0"/>
    </xf>
    <xf numFmtId="0" fontId="143" fillId="0" borderId="0" xfId="0" applyFont="1"/>
    <xf numFmtId="0" fontId="143" fillId="0" borderId="0" xfId="0" applyFont="1" applyAlignment="1">
      <alignment horizontal="center"/>
    </xf>
    <xf numFmtId="0" fontId="144" fillId="0" borderId="0" xfId="0" applyFont="1" applyAlignment="1">
      <alignment horizontal="left"/>
    </xf>
    <xf numFmtId="0" fontId="145" fillId="57" borderId="14" xfId="0" applyFont="1" applyFill="1" applyBorder="1" applyAlignment="1">
      <alignment horizontal="center" vertical="center"/>
    </xf>
    <xf numFmtId="0" fontId="143" fillId="0" borderId="36" xfId="0" applyFont="1" applyBorder="1" applyAlignment="1">
      <alignment horizontal="center"/>
    </xf>
    <xf numFmtId="0" fontId="143" fillId="0" borderId="47" xfId="0" applyFont="1" applyBorder="1" applyAlignment="1">
      <alignment horizontal="center"/>
    </xf>
    <xf numFmtId="0" fontId="143" fillId="0" borderId="33" xfId="0" applyFont="1" applyBorder="1" applyAlignment="1">
      <alignment horizontal="center"/>
    </xf>
    <xf numFmtId="0" fontId="143" fillId="1" borderId="33" xfId="0" applyFont="1" applyFill="1" applyBorder="1" applyAlignment="1">
      <alignment horizontal="center"/>
    </xf>
    <xf numFmtId="0" fontId="143" fillId="0" borderId="48" xfId="0" applyFont="1" applyBorder="1" applyAlignment="1">
      <alignment horizontal="center"/>
    </xf>
    <xf numFmtId="0" fontId="143" fillId="0" borderId="17" xfId="0" applyFont="1" applyBorder="1" applyAlignment="1" applyProtection="1">
      <alignment horizontal="left" vertical="center"/>
      <protection locked="0"/>
    </xf>
    <xf numFmtId="0" fontId="143" fillId="0" borderId="17" xfId="0" applyFont="1" applyBorder="1" applyAlignment="1">
      <alignment horizontal="center"/>
    </xf>
    <xf numFmtId="0" fontId="143" fillId="0" borderId="2" xfId="0" applyFont="1" applyBorder="1" applyAlignment="1">
      <alignment horizontal="center"/>
    </xf>
    <xf numFmtId="0" fontId="143" fillId="0" borderId="0" xfId="0" applyFont="1" applyBorder="1" applyAlignment="1">
      <alignment horizontal="center"/>
    </xf>
    <xf numFmtId="0" fontId="143" fillId="0" borderId="49" xfId="0" applyFont="1" applyBorder="1" applyAlignment="1">
      <alignment horizontal="center"/>
    </xf>
    <xf numFmtId="0" fontId="145" fillId="57" borderId="50" xfId="0" applyFont="1" applyFill="1" applyBorder="1" applyAlignment="1">
      <alignment horizontal="center" vertical="center"/>
    </xf>
    <xf numFmtId="0" fontId="143" fillId="1" borderId="0" xfId="0" applyFont="1" applyFill="1" applyBorder="1" applyAlignment="1">
      <alignment horizontal="center"/>
    </xf>
    <xf numFmtId="0" fontId="144" fillId="0" borderId="0" xfId="0" applyFont="1" applyBorder="1" applyAlignment="1">
      <alignment horizontal="left" vertical="center"/>
    </xf>
    <xf numFmtId="0" fontId="143" fillId="0" borderId="0" xfId="0" applyFont="1" applyFill="1" applyBorder="1" applyAlignment="1" applyProtection="1">
      <alignment horizontal="right" vertical="center"/>
      <protection locked="0"/>
    </xf>
    <xf numFmtId="0" fontId="143" fillId="0" borderId="0" xfId="0" applyFont="1" applyFill="1" applyBorder="1" applyAlignment="1" applyProtection="1">
      <alignment horizontal="left" vertical="center"/>
      <protection locked="0"/>
    </xf>
    <xf numFmtId="0" fontId="143" fillId="0" borderId="49" xfId="0" applyFont="1" applyBorder="1" applyAlignment="1" applyProtection="1">
      <alignment horizontal="left" vertical="center"/>
      <protection locked="0"/>
    </xf>
    <xf numFmtId="0" fontId="143" fillId="0" borderId="51" xfId="0" applyFont="1" applyBorder="1" applyAlignment="1">
      <alignment horizontal="center"/>
    </xf>
    <xf numFmtId="0" fontId="0" fillId="0" borderId="0" xfId="0" applyFont="1" applyBorder="1" applyAlignment="1">
      <alignment horizontal="left" vertical="center" indent="1"/>
    </xf>
    <xf numFmtId="0" fontId="0" fillId="0" borderId="0" xfId="0" applyFont="1" applyBorder="1" applyAlignment="1">
      <alignment horizontal="left" vertical="center" indent="2"/>
    </xf>
    <xf numFmtId="0" fontId="0" fillId="0" borderId="0" xfId="0" applyFont="1" applyBorder="1" applyAlignment="1">
      <alignment horizontal="left" vertical="center" indent="3"/>
    </xf>
    <xf numFmtId="0" fontId="143" fillId="0" borderId="52" xfId="0" applyFont="1" applyBorder="1" applyAlignment="1">
      <alignment horizontal="center"/>
    </xf>
    <xf numFmtId="0" fontId="143" fillId="0" borderId="7" xfId="0" applyFont="1" applyBorder="1" applyAlignment="1">
      <alignment horizontal="center"/>
    </xf>
    <xf numFmtId="0" fontId="143" fillId="0" borderId="53" xfId="0" applyFont="1" applyBorder="1" applyAlignment="1">
      <alignment horizontal="center"/>
    </xf>
    <xf numFmtId="0" fontId="143" fillId="0" borderId="35" xfId="0" applyFont="1" applyBorder="1" applyAlignment="1">
      <alignment horizontal="center"/>
    </xf>
    <xf numFmtId="0" fontId="143" fillId="0" borderId="54" xfId="0" applyFont="1" applyBorder="1" applyAlignment="1">
      <alignment horizontal="center"/>
    </xf>
    <xf numFmtId="0" fontId="143" fillId="0" borderId="55" xfId="0" applyFont="1" applyBorder="1" applyAlignment="1">
      <alignment horizontal="center"/>
    </xf>
    <xf numFmtId="0" fontId="143" fillId="1" borderId="7" xfId="0" applyFont="1" applyFill="1" applyBorder="1" applyAlignment="1">
      <alignment horizontal="center"/>
    </xf>
    <xf numFmtId="0" fontId="143" fillId="0" borderId="56" xfId="0" applyFont="1" applyBorder="1" applyAlignment="1">
      <alignment horizontal="center"/>
    </xf>
    <xf numFmtId="0" fontId="146" fillId="56" borderId="14" xfId="0" applyFont="1" applyFill="1" applyBorder="1" applyAlignment="1">
      <alignment horizontal="center" vertical="center"/>
    </xf>
    <xf numFmtId="0" fontId="147" fillId="0" borderId="57" xfId="0" applyFont="1" applyBorder="1" applyAlignment="1">
      <alignment horizontal="left" vertical="center"/>
    </xf>
    <xf numFmtId="0" fontId="148" fillId="0" borderId="2" xfId="0" applyFont="1" applyBorder="1"/>
    <xf numFmtId="0" fontId="147" fillId="0" borderId="2" xfId="0" applyFont="1" applyBorder="1" applyAlignment="1">
      <alignment horizontal="left" vertical="center"/>
    </xf>
    <xf numFmtId="0" fontId="147" fillId="0" borderId="2" xfId="0" applyFont="1" applyBorder="1" applyAlignment="1" applyProtection="1">
      <alignment horizontal="left" vertical="center"/>
      <protection locked="0"/>
    </xf>
    <xf numFmtId="0" fontId="148" fillId="0" borderId="56" xfId="0" applyFont="1" applyBorder="1"/>
    <xf numFmtId="0" fontId="149" fillId="0" borderId="0" xfId="1033" applyFont="1" applyBorder="1" applyAlignment="1" applyProtection="1">
      <alignment horizontal="right"/>
    </xf>
    <xf numFmtId="0" fontId="150" fillId="0" borderId="0" xfId="0" applyFont="1" applyProtection="1"/>
    <xf numFmtId="0" fontId="143" fillId="54" borderId="0" xfId="0" applyFont="1" applyFill="1" applyBorder="1" applyAlignment="1" applyProtection="1">
      <alignment horizontal="left" vertical="center"/>
    </xf>
    <xf numFmtId="0" fontId="143" fillId="0" borderId="0" xfId="0" applyFont="1" applyFill="1" applyBorder="1" applyAlignment="1" applyProtection="1">
      <alignment horizontal="left" vertical="center"/>
    </xf>
    <xf numFmtId="0" fontId="143" fillId="54" borderId="0" xfId="0" applyFont="1" applyFill="1" applyBorder="1" applyAlignment="1" applyProtection="1">
      <alignment horizontal="left" vertical="center" indent="2"/>
    </xf>
    <xf numFmtId="0" fontId="143" fillId="54" borderId="0" xfId="0" applyFont="1" applyFill="1" applyBorder="1" applyAlignment="1" applyProtection="1">
      <alignment horizontal="left" vertical="center" indent="3"/>
    </xf>
    <xf numFmtId="0" fontId="138" fillId="54" borderId="0" xfId="0" applyNumberFormat="1" applyFont="1" applyFill="1" applyAlignment="1" applyProtection="1">
      <alignment horizontal="left" indent="1"/>
    </xf>
    <xf numFmtId="0" fontId="139" fillId="0" borderId="0" xfId="0" applyFont="1" applyFill="1" applyBorder="1" applyAlignment="1" applyProtection="1">
      <alignment horizontal="left" vertical="center"/>
    </xf>
    <xf numFmtId="0" fontId="151" fillId="0" borderId="0" xfId="0" applyFont="1"/>
    <xf numFmtId="0" fontId="151" fillId="0" borderId="0" xfId="0" applyFont="1" applyProtection="1"/>
    <xf numFmtId="0" fontId="151" fillId="54" borderId="0" xfId="0" applyFont="1" applyFill="1"/>
    <xf numFmtId="0" fontId="151" fillId="94" borderId="0" xfId="0" applyFont="1" applyFill="1"/>
    <xf numFmtId="0" fontId="154" fillId="0" borderId="0" xfId="0" applyFont="1" applyFill="1" applyAlignment="1"/>
    <xf numFmtId="0" fontId="145" fillId="0" borderId="0" xfId="0" applyFont="1" applyFill="1" applyBorder="1" applyAlignment="1" applyProtection="1">
      <alignment horizontal="left" vertical="center"/>
    </xf>
    <xf numFmtId="0" fontId="155" fillId="54" borderId="0" xfId="1033" applyFont="1" applyFill="1" applyAlignment="1">
      <alignment horizontal="left" vertical="top"/>
    </xf>
    <xf numFmtId="0" fontId="3" fillId="0" borderId="0" xfId="0" applyFont="1"/>
    <xf numFmtId="0" fontId="3" fillId="96" borderId="0" xfId="0" applyFont="1" applyFill="1"/>
    <xf numFmtId="0" fontId="3" fillId="0" borderId="0" xfId="1033" applyFont="1"/>
    <xf numFmtId="0" fontId="3" fillId="0" borderId="0" xfId="1033" applyFont="1" applyBorder="1"/>
    <xf numFmtId="0" fontId="3" fillId="0" borderId="0" xfId="1033" applyFont="1" applyProtection="1"/>
    <xf numFmtId="0" fontId="3" fillId="0" borderId="0" xfId="1033" applyFont="1" applyBorder="1" applyProtection="1"/>
    <xf numFmtId="0" fontId="3" fillId="0" borderId="0" xfId="958" applyFont="1" applyBorder="1" applyAlignment="1" applyProtection="1"/>
    <xf numFmtId="37" fontId="157" fillId="54" borderId="0" xfId="1033" applyNumberFormat="1" applyFont="1" applyFill="1" applyAlignment="1" applyProtection="1">
      <alignment horizontal="left"/>
    </xf>
    <xf numFmtId="0" fontId="157" fillId="54" borderId="0" xfId="1033" applyFont="1" applyFill="1"/>
    <xf numFmtId="0" fontId="157" fillId="54" borderId="0" xfId="1033" applyFont="1" applyFill="1" applyBorder="1"/>
    <xf numFmtId="37" fontId="157" fillId="54" borderId="0" xfId="1033" applyNumberFormat="1" applyFont="1" applyFill="1" applyAlignment="1" applyProtection="1">
      <alignment horizontal="right"/>
    </xf>
    <xf numFmtId="37" fontId="159" fillId="54" borderId="0" xfId="1033" applyNumberFormat="1" applyFont="1" applyFill="1" applyBorder="1" applyProtection="1"/>
    <xf numFmtId="0" fontId="159" fillId="54" borderId="0" xfId="1033" applyFont="1" applyFill="1" applyProtection="1"/>
    <xf numFmtId="37" fontId="159" fillId="54" borderId="0" xfId="1033" applyNumberFormat="1" applyFont="1" applyFill="1" applyProtection="1"/>
    <xf numFmtId="0" fontId="139" fillId="54" borderId="0" xfId="1033" applyFont="1" applyFill="1" applyProtection="1"/>
    <xf numFmtId="0" fontId="161" fillId="54" borderId="0" xfId="1033" applyFont="1" applyFill="1" applyBorder="1" applyProtection="1"/>
    <xf numFmtId="0" fontId="160" fillId="96" borderId="0" xfId="1033" applyFont="1" applyFill="1" applyBorder="1" applyProtection="1"/>
    <xf numFmtId="164" fontId="160" fillId="0" borderId="0" xfId="1033" applyNumberFormat="1" applyFont="1" applyFill="1" applyBorder="1" applyProtection="1"/>
    <xf numFmtId="0" fontId="159" fillId="54" borderId="0" xfId="1033" applyFont="1" applyFill="1"/>
    <xf numFmtId="0" fontId="0" fillId="0" borderId="0" xfId="0" applyFont="1"/>
    <xf numFmtId="0" fontId="161" fillId="96" borderId="0" xfId="1033" applyFont="1" applyFill="1" applyBorder="1" applyProtection="1"/>
    <xf numFmtId="41" fontId="160" fillId="0" borderId="65" xfId="1033" applyNumberFormat="1" applyFont="1" applyFill="1" applyBorder="1" applyProtection="1"/>
    <xf numFmtId="0" fontId="160" fillId="96" borderId="0" xfId="1033" applyFont="1" applyFill="1" applyBorder="1" applyAlignment="1" applyProtection="1">
      <alignment horizontal="left" indent="1"/>
    </xf>
    <xf numFmtId="41" fontId="161" fillId="0" borderId="0" xfId="1033" applyNumberFormat="1" applyFont="1" applyFill="1" applyBorder="1" applyProtection="1"/>
    <xf numFmtId="0" fontId="161" fillId="0" borderId="0" xfId="1033" applyFont="1" applyFill="1" applyBorder="1" applyProtection="1"/>
    <xf numFmtId="0" fontId="160" fillId="0" borderId="0" xfId="1033" applyFont="1" applyFill="1" applyBorder="1" applyAlignment="1" applyProtection="1"/>
    <xf numFmtId="252" fontId="160" fillId="0" borderId="7" xfId="1033" applyNumberFormat="1" applyFont="1" applyFill="1" applyBorder="1" applyProtection="1"/>
    <xf numFmtId="0" fontId="157" fillId="54" borderId="0" xfId="1033" applyFont="1" applyFill="1" applyProtection="1"/>
    <xf numFmtId="0" fontId="159" fillId="54" borderId="0" xfId="1033" applyFont="1" applyFill="1" applyBorder="1" applyProtection="1"/>
    <xf numFmtId="37" fontId="157" fillId="54" borderId="0" xfId="1033" applyNumberFormat="1" applyFont="1" applyFill="1" applyBorder="1" applyAlignment="1" applyProtection="1">
      <alignment horizontal="left"/>
    </xf>
    <xf numFmtId="37" fontId="159" fillId="54" borderId="0" xfId="1033" applyNumberFormat="1" applyFont="1" applyFill="1" applyAlignment="1" applyProtection="1">
      <alignment horizontal="left"/>
    </xf>
    <xf numFmtId="37" fontId="159" fillId="54" borderId="0" xfId="1033" applyNumberFormat="1" applyFont="1" applyFill="1" applyBorder="1" applyAlignment="1" applyProtection="1">
      <alignment horizontal="left"/>
    </xf>
    <xf numFmtId="0" fontId="158" fillId="54" borderId="0" xfId="1033" applyFont="1" applyFill="1" applyAlignment="1" applyProtection="1">
      <alignment horizontal="right"/>
    </xf>
    <xf numFmtId="37" fontId="157" fillId="54" borderId="0" xfId="1033" applyNumberFormat="1" applyFont="1" applyFill="1" applyProtection="1"/>
    <xf numFmtId="0" fontId="157" fillId="54" borderId="0" xfId="1033" applyFont="1" applyFill="1" applyAlignment="1" applyProtection="1">
      <alignment horizontal="right"/>
    </xf>
    <xf numFmtId="0" fontId="161" fillId="0" borderId="0" xfId="1033" applyFont="1" applyFill="1" applyBorder="1" applyAlignment="1" applyProtection="1">
      <alignment horizontal="right"/>
    </xf>
    <xf numFmtId="0" fontId="160" fillId="0" borderId="0" xfId="1033" applyFont="1" applyFill="1" applyBorder="1" applyAlignment="1" applyProtection="1">
      <alignment horizontal="right"/>
    </xf>
    <xf numFmtId="0" fontId="157" fillId="54" borderId="0" xfId="1033" applyFont="1" applyFill="1" applyBorder="1" applyAlignment="1" applyProtection="1">
      <alignment horizontal="right"/>
    </xf>
    <xf numFmtId="0" fontId="163" fillId="96" borderId="0" xfId="1033" applyFont="1" applyFill="1" applyBorder="1" applyProtection="1"/>
    <xf numFmtId="0" fontId="159" fillId="54" borderId="0" xfId="1033" applyFont="1" applyFill="1" applyBorder="1" applyAlignment="1" applyProtection="1">
      <alignment horizontal="right"/>
    </xf>
    <xf numFmtId="210" fontId="161" fillId="0" borderId="0" xfId="1033" applyNumberFormat="1" applyFont="1" applyFill="1" applyBorder="1" applyProtection="1"/>
    <xf numFmtId="210" fontId="160" fillId="0" borderId="0" xfId="1033" applyNumberFormat="1" applyFont="1" applyFill="1" applyBorder="1" applyProtection="1"/>
    <xf numFmtId="0" fontId="161" fillId="54" borderId="0" xfId="1033" applyFont="1" applyFill="1" applyAlignment="1" applyProtection="1">
      <alignment horizontal="right"/>
    </xf>
    <xf numFmtId="0" fontId="165" fillId="96" borderId="0" xfId="1033" applyFont="1" applyFill="1" applyBorder="1" applyProtection="1"/>
    <xf numFmtId="0" fontId="159" fillId="54" borderId="0" xfId="1033" applyFont="1" applyFill="1" applyBorder="1" applyAlignment="1" applyProtection="1">
      <alignment vertical="center"/>
    </xf>
    <xf numFmtId="41" fontId="159" fillId="54" borderId="0" xfId="1033" applyNumberFormat="1" applyFont="1" applyFill="1" applyBorder="1" applyProtection="1"/>
    <xf numFmtId="0" fontId="160" fillId="0" borderId="0" xfId="1033" applyFont="1" applyFill="1" applyBorder="1" applyProtection="1"/>
    <xf numFmtId="41" fontId="160" fillId="96" borderId="0" xfId="1033" applyNumberFormat="1" applyFont="1" applyFill="1" applyBorder="1" applyProtection="1"/>
    <xf numFmtId="41" fontId="160" fillId="0" borderId="0" xfId="1033" applyNumberFormat="1" applyFont="1" applyFill="1" applyBorder="1" applyProtection="1"/>
    <xf numFmtId="0" fontId="157" fillId="54" borderId="0" xfId="1033" applyFont="1" applyFill="1" applyBorder="1" applyProtection="1"/>
    <xf numFmtId="43" fontId="161" fillId="0" borderId="0" xfId="1033" applyNumberFormat="1" applyFont="1" applyFill="1" applyBorder="1" applyProtection="1"/>
    <xf numFmtId="43" fontId="160" fillId="0" borderId="0" xfId="1033" applyNumberFormat="1" applyFont="1" applyFill="1" applyBorder="1" applyProtection="1"/>
    <xf numFmtId="41" fontId="161" fillId="96" borderId="0" xfId="1033" applyNumberFormat="1" applyFont="1" applyFill="1" applyBorder="1" applyProtection="1"/>
    <xf numFmtId="0" fontId="159" fillId="0" borderId="0" xfId="1033" applyFont="1" applyFill="1" applyBorder="1" applyProtection="1"/>
    <xf numFmtId="0" fontId="160" fillId="0" borderId="0" xfId="1033" applyFont="1" applyFill="1" applyBorder="1" applyAlignment="1" applyProtection="1">
      <alignment horizontal="left" indent="1"/>
    </xf>
    <xf numFmtId="0" fontId="161" fillId="0" borderId="0" xfId="1033" applyFont="1" applyFill="1" applyProtection="1"/>
    <xf numFmtId="247" fontId="160" fillId="0" borderId="0" xfId="823" applyNumberFormat="1" applyFont="1" applyFill="1" applyBorder="1" applyProtection="1"/>
    <xf numFmtId="246" fontId="160" fillId="0" borderId="0" xfId="1033" applyNumberFormat="1" applyFont="1" applyFill="1" applyBorder="1" applyProtection="1"/>
    <xf numFmtId="0" fontId="161" fillId="0" borderId="7" xfId="1033" applyFont="1" applyFill="1" applyBorder="1" applyProtection="1"/>
    <xf numFmtId="246" fontId="161" fillId="0" borderId="35" xfId="1033" applyNumberFormat="1" applyFont="1" applyFill="1" applyBorder="1" applyProtection="1"/>
    <xf numFmtId="246" fontId="160" fillId="0" borderId="35" xfId="1033" applyNumberFormat="1" applyFont="1" applyFill="1" applyBorder="1" applyProtection="1"/>
    <xf numFmtId="246" fontId="161" fillId="0" borderId="7" xfId="1033" applyNumberFormat="1" applyFont="1" applyFill="1" applyBorder="1" applyProtection="1"/>
    <xf numFmtId="246" fontId="160" fillId="0" borderId="7" xfId="1033" applyNumberFormat="1" applyFont="1" applyFill="1" applyBorder="1" applyProtection="1"/>
    <xf numFmtId="193" fontId="160" fillId="0" borderId="0" xfId="724" applyNumberFormat="1" applyFont="1" applyFill="1" applyBorder="1" applyAlignment="1" applyProtection="1"/>
    <xf numFmtId="164" fontId="160" fillId="0" borderId="0" xfId="1033" applyNumberFormat="1" applyFont="1" applyFill="1" applyBorder="1" applyAlignment="1" applyProtection="1"/>
    <xf numFmtId="49" fontId="161" fillId="0" borderId="19" xfId="1033" applyNumberFormat="1" applyFont="1" applyFill="1" applyBorder="1" applyAlignment="1" applyProtection="1">
      <alignment horizontal="left" wrapText="1"/>
    </xf>
    <xf numFmtId="252" fontId="160" fillId="0" borderId="7" xfId="823" applyNumberFormat="1" applyFont="1" applyFill="1" applyBorder="1" applyProtection="1"/>
    <xf numFmtId="49" fontId="161" fillId="0" borderId="0" xfId="1033" applyNumberFormat="1" applyFont="1" applyFill="1" applyBorder="1" applyAlignment="1" applyProtection="1">
      <alignment horizontal="left" wrapText="1"/>
    </xf>
    <xf numFmtId="49" fontId="160" fillId="0" borderId="0" xfId="1033" applyNumberFormat="1" applyFont="1" applyFill="1" applyBorder="1" applyAlignment="1" applyProtection="1">
      <alignment horizontal="left" wrapText="1"/>
    </xf>
    <xf numFmtId="37" fontId="157" fillId="54" borderId="0" xfId="1033" applyNumberFormat="1" applyFont="1" applyFill="1"/>
    <xf numFmtId="0" fontId="161" fillId="54" borderId="0" xfId="1033" applyFont="1" applyFill="1" applyBorder="1" applyAlignment="1" applyProtection="1">
      <alignment horizontal="right"/>
    </xf>
    <xf numFmtId="0" fontId="0" fillId="96" borderId="0" xfId="0" applyFont="1" applyFill="1"/>
    <xf numFmtId="37" fontId="159" fillId="54" borderId="0" xfId="1033" applyNumberFormat="1" applyFont="1" applyFill="1"/>
    <xf numFmtId="37" fontId="161" fillId="54" borderId="0" xfId="1033" applyNumberFormat="1" applyFont="1" applyFill="1" applyAlignment="1" applyProtection="1">
      <alignment horizontal="right"/>
    </xf>
    <xf numFmtId="37" fontId="157" fillId="54" borderId="0" xfId="1033" applyNumberFormat="1" applyFont="1" applyFill="1" applyBorder="1" applyAlignment="1" applyProtection="1">
      <alignment wrapText="1"/>
    </xf>
    <xf numFmtId="0" fontId="159" fillId="54" borderId="0" xfId="1033" applyNumberFormat="1" applyFont="1" applyFill="1" applyBorder="1" applyAlignment="1" applyProtection="1">
      <alignment horizontal="right"/>
    </xf>
    <xf numFmtId="37" fontId="157" fillId="54" borderId="60" xfId="1033" applyNumberFormat="1" applyFont="1" applyFill="1" applyBorder="1" applyProtection="1"/>
    <xf numFmtId="0" fontId="157" fillId="94" borderId="0" xfId="1033" applyFont="1" applyFill="1" applyBorder="1" applyProtection="1"/>
    <xf numFmtId="37" fontId="157" fillId="94" borderId="60" xfId="1033" applyNumberFormat="1" applyFont="1" applyFill="1" applyBorder="1" applyProtection="1"/>
    <xf numFmtId="37" fontId="159" fillId="94" borderId="0" xfId="1033" applyNumberFormat="1" applyFont="1" applyFill="1" applyBorder="1" applyProtection="1"/>
    <xf numFmtId="0" fontId="0" fillId="94" borderId="0" xfId="0" applyFont="1" applyFill="1"/>
    <xf numFmtId="37" fontId="159" fillId="94" borderId="0" xfId="1033" applyNumberFormat="1" applyFont="1" applyFill="1"/>
    <xf numFmtId="37" fontId="157" fillId="54" borderId="0" xfId="1033" applyNumberFormat="1" applyFont="1" applyFill="1" applyBorder="1" applyAlignment="1" applyProtection="1">
      <alignment horizontal="left" indent="1"/>
    </xf>
    <xf numFmtId="233" fontId="157" fillId="54" borderId="60" xfId="724" applyNumberFormat="1" applyFont="1" applyFill="1" applyBorder="1" applyProtection="1"/>
    <xf numFmtId="233" fontId="159" fillId="54" borderId="0" xfId="724" applyNumberFormat="1" applyFont="1" applyFill="1" applyBorder="1" applyProtection="1"/>
    <xf numFmtId="0" fontId="159" fillId="54" borderId="0" xfId="1033" applyFont="1" applyFill="1" applyBorder="1" applyAlignment="1" applyProtection="1">
      <alignment horizontal="left" indent="2"/>
    </xf>
    <xf numFmtId="233" fontId="159" fillId="54" borderId="0" xfId="1033" applyNumberFormat="1" applyFont="1" applyFill="1" applyBorder="1" applyProtection="1"/>
    <xf numFmtId="37" fontId="157" fillId="54" borderId="0" xfId="1033" applyNumberFormat="1" applyFont="1" applyFill="1" applyBorder="1" applyProtection="1"/>
    <xf numFmtId="233" fontId="157" fillId="54" borderId="68" xfId="724" applyNumberFormat="1" applyFont="1" applyFill="1" applyBorder="1" applyProtection="1"/>
    <xf numFmtId="233" fontId="159" fillId="54" borderId="20" xfId="724" applyNumberFormat="1" applyFont="1" applyFill="1" applyBorder="1" applyProtection="1"/>
    <xf numFmtId="202" fontId="168" fillId="54" borderId="0" xfId="1110" applyNumberFormat="1" applyFont="1" applyFill="1" applyBorder="1" applyProtection="1"/>
    <xf numFmtId="233" fontId="168" fillId="54" borderId="0" xfId="724" applyNumberFormat="1" applyFont="1" applyFill="1" applyBorder="1" applyAlignment="1" applyProtection="1">
      <alignment horizontal="right"/>
    </xf>
    <xf numFmtId="37" fontId="168" fillId="54" borderId="0" xfId="1033" applyNumberFormat="1" applyFont="1" applyFill="1" applyBorder="1" applyAlignment="1" applyProtection="1">
      <alignment horizontal="right"/>
    </xf>
    <xf numFmtId="203" fontId="159" fillId="54" borderId="0" xfId="1105" applyNumberFormat="1" applyFont="1" applyFill="1" applyAlignment="1">
      <alignment vertical="top"/>
    </xf>
    <xf numFmtId="233" fontId="157" fillId="94" borderId="60" xfId="724" applyNumberFormat="1" applyFont="1" applyFill="1" applyBorder="1" applyProtection="1"/>
    <xf numFmtId="233" fontId="159" fillId="94" borderId="0" xfId="724" applyNumberFormat="1" applyFont="1" applyFill="1" applyBorder="1" applyProtection="1"/>
    <xf numFmtId="203" fontId="159" fillId="54" borderId="0" xfId="1105" applyNumberFormat="1" applyFont="1" applyFill="1"/>
    <xf numFmtId="37" fontId="157" fillId="54" borderId="0" xfId="1033" applyNumberFormat="1" applyFont="1" applyFill="1" applyBorder="1" applyAlignment="1" applyProtection="1">
      <alignment vertical="top"/>
    </xf>
    <xf numFmtId="233" fontId="157" fillId="54" borderId="60" xfId="724" applyNumberFormat="1" applyFont="1" applyFill="1" applyBorder="1" applyAlignment="1" applyProtection="1">
      <alignment vertical="top"/>
    </xf>
    <xf numFmtId="233" fontId="159" fillId="54" borderId="0" xfId="724" applyNumberFormat="1" applyFont="1" applyFill="1" applyBorder="1" applyAlignment="1" applyProtection="1">
      <alignment vertical="top"/>
    </xf>
    <xf numFmtId="41" fontId="159" fillId="54" borderId="0" xfId="1033" applyNumberFormat="1" applyFont="1" applyFill="1" applyBorder="1" applyAlignment="1" applyProtection="1">
      <alignment vertical="top"/>
    </xf>
    <xf numFmtId="37" fontId="159" fillId="54" borderId="0" xfId="1033" applyNumberFormat="1" applyFont="1" applyFill="1" applyAlignment="1">
      <alignment vertical="top"/>
    </xf>
    <xf numFmtId="37" fontId="168" fillId="54" borderId="0" xfId="1033" applyNumberFormat="1" applyFont="1" applyFill="1" applyBorder="1" applyAlignment="1" applyProtection="1">
      <alignment horizontal="left" indent="2"/>
    </xf>
    <xf numFmtId="203" fontId="171" fillId="54" borderId="60" xfId="1105" applyNumberFormat="1" applyFont="1" applyFill="1" applyBorder="1" applyProtection="1"/>
    <xf numFmtId="203" fontId="168" fillId="0" borderId="0" xfId="1105" applyNumberFormat="1" applyFont="1" applyFill="1" applyBorder="1" applyProtection="1"/>
    <xf numFmtId="41" fontId="168" fillId="54" borderId="0" xfId="1033" applyNumberFormat="1" applyFont="1" applyFill="1" applyBorder="1" applyProtection="1"/>
    <xf numFmtId="233" fontId="168" fillId="54" borderId="0" xfId="724" applyNumberFormat="1" applyFont="1" applyFill="1" applyBorder="1" applyProtection="1"/>
    <xf numFmtId="233" fontId="171" fillId="54" borderId="60" xfId="724" applyNumberFormat="1" applyFont="1" applyFill="1" applyBorder="1" applyProtection="1"/>
    <xf numFmtId="41" fontId="168" fillId="54" borderId="0" xfId="1033" applyNumberFormat="1" applyFont="1" applyFill="1" applyBorder="1" applyAlignment="1" applyProtection="1">
      <alignment vertical="top"/>
    </xf>
    <xf numFmtId="41" fontId="159" fillId="96" borderId="0" xfId="1033" applyNumberFormat="1" applyFont="1" applyFill="1" applyBorder="1" applyProtection="1"/>
    <xf numFmtId="164" fontId="159" fillId="96" borderId="0" xfId="1033" applyNumberFormat="1" applyFont="1" applyFill="1" applyBorder="1" applyProtection="1"/>
    <xf numFmtId="37" fontId="157" fillId="96" borderId="0" xfId="1033" applyNumberFormat="1" applyFont="1" applyFill="1" applyBorder="1" applyProtection="1"/>
    <xf numFmtId="41" fontId="157" fillId="96" borderId="0" xfId="1033" applyNumberFormat="1" applyFont="1" applyFill="1" applyBorder="1" applyProtection="1"/>
    <xf numFmtId="37" fontId="157" fillId="96" borderId="0" xfId="1033" applyNumberFormat="1" applyFont="1" applyFill="1" applyProtection="1"/>
    <xf numFmtId="37" fontId="157" fillId="96" borderId="0" xfId="1033" applyNumberFormat="1" applyFont="1" applyFill="1"/>
    <xf numFmtId="37" fontId="159" fillId="54" borderId="0" xfId="1033" applyNumberFormat="1" applyFont="1" applyFill="1" applyBorder="1"/>
    <xf numFmtId="0" fontId="0" fillId="0" borderId="0" xfId="0" applyFont="1" applyProtection="1"/>
    <xf numFmtId="0" fontId="151" fillId="0" borderId="0" xfId="0" applyFont="1" applyBorder="1" applyProtection="1"/>
    <xf numFmtId="0" fontId="153" fillId="0" borderId="0" xfId="0" applyFont="1" applyProtection="1"/>
    <xf numFmtId="0" fontId="0" fillId="0" borderId="0" xfId="0" applyNumberFormat="1" applyFont="1" applyProtection="1"/>
    <xf numFmtId="0" fontId="0" fillId="0" borderId="0" xfId="0" applyNumberFormat="1" applyFont="1" applyFill="1" applyProtection="1"/>
    <xf numFmtId="0" fontId="151" fillId="0" borderId="0" xfId="0" applyNumberFormat="1" applyFont="1" applyProtection="1"/>
    <xf numFmtId="0" fontId="151" fillId="0" borderId="0" xfId="0" applyNumberFormat="1" applyFont="1" applyAlignment="1" applyProtection="1">
      <alignment horizontal="left"/>
    </xf>
    <xf numFmtId="0" fontId="151" fillId="0" borderId="0" xfId="0" applyFont="1" applyAlignment="1" applyProtection="1"/>
    <xf numFmtId="0" fontId="151" fillId="0" borderId="0" xfId="0" applyFont="1" applyBorder="1" applyAlignment="1" applyProtection="1"/>
    <xf numFmtId="0" fontId="153" fillId="0" borderId="0" xfId="0" applyFont="1" applyAlignment="1" applyProtection="1"/>
    <xf numFmtId="0" fontId="151" fillId="0" borderId="0" xfId="0" applyNumberFormat="1" applyFont="1" applyAlignment="1" applyProtection="1"/>
    <xf numFmtId="0" fontId="151" fillId="0" borderId="0" xfId="0" applyNumberFormat="1" applyFont="1" applyFill="1" applyAlignment="1" applyProtection="1">
      <alignment horizontal="left"/>
    </xf>
    <xf numFmtId="0" fontId="151" fillId="0" borderId="0" xfId="0" applyNumberFormat="1" applyFont="1" applyFill="1" applyBorder="1" applyAlignment="1" applyProtection="1">
      <alignment horizontal="left"/>
    </xf>
    <xf numFmtId="0" fontId="153" fillId="0" borderId="0" xfId="0" applyNumberFormat="1" applyFont="1" applyFill="1" applyAlignment="1" applyProtection="1">
      <alignment horizontal="left"/>
    </xf>
    <xf numFmtId="0" fontId="151" fillId="54" borderId="0" xfId="0" applyNumberFormat="1" applyFont="1" applyFill="1" applyAlignment="1" applyProtection="1"/>
    <xf numFmtId="0" fontId="151" fillId="54" borderId="0" xfId="0" applyNumberFormat="1" applyFont="1" applyFill="1" applyAlignment="1" applyProtection="1">
      <alignment horizontal="left"/>
    </xf>
    <xf numFmtId="0" fontId="153" fillId="54" borderId="0" xfId="0" applyNumberFormat="1" applyFont="1" applyFill="1" applyAlignment="1" applyProtection="1">
      <alignment horizontal="left"/>
    </xf>
    <xf numFmtId="0" fontId="153" fillId="54" borderId="0" xfId="0" applyNumberFormat="1" applyFont="1" applyFill="1" applyBorder="1" applyAlignment="1" applyProtection="1">
      <alignment horizontal="left"/>
    </xf>
    <xf numFmtId="0" fontId="173" fillId="54" borderId="0" xfId="0" applyNumberFormat="1" applyFont="1" applyFill="1" applyAlignment="1" applyProtection="1">
      <alignment horizontal="left"/>
    </xf>
    <xf numFmtId="0" fontId="174" fillId="54" borderId="0" xfId="0" applyNumberFormat="1" applyFont="1" applyFill="1" applyAlignment="1" applyProtection="1">
      <alignment horizontal="left"/>
    </xf>
    <xf numFmtId="37" fontId="161" fillId="54" borderId="0" xfId="1046" applyNumberFormat="1" applyFont="1" applyFill="1" applyAlignment="1" applyProtection="1">
      <alignment horizontal="right"/>
    </xf>
    <xf numFmtId="0" fontId="151" fillId="54" borderId="0" xfId="0" applyFont="1" applyFill="1" applyProtection="1"/>
    <xf numFmtId="0" fontId="151" fillId="54" borderId="7" xfId="0" applyNumberFormat="1" applyFont="1" applyFill="1" applyBorder="1" applyAlignment="1" applyProtection="1"/>
    <xf numFmtId="0" fontId="151" fillId="54" borderId="7" xfId="0" applyNumberFormat="1" applyFont="1" applyFill="1" applyBorder="1" applyAlignment="1" applyProtection="1">
      <alignment horizontal="left"/>
    </xf>
    <xf numFmtId="0" fontId="153" fillId="54" borderId="7" xfId="0" applyNumberFormat="1" applyFont="1" applyFill="1" applyBorder="1" applyAlignment="1" applyProtection="1">
      <alignment horizontal="left"/>
    </xf>
    <xf numFmtId="0" fontId="175" fillId="54" borderId="7" xfId="0" applyNumberFormat="1" applyFont="1" applyFill="1" applyBorder="1" applyAlignment="1" applyProtection="1">
      <alignment horizontal="left" wrapText="1"/>
    </xf>
    <xf numFmtId="0" fontId="176" fillId="54" borderId="7" xfId="0" applyFont="1" applyFill="1" applyBorder="1" applyAlignment="1" applyProtection="1">
      <alignment horizontal="right" wrapText="1"/>
    </xf>
    <xf numFmtId="0" fontId="176" fillId="54" borderId="0" xfId="0" applyFont="1" applyFill="1" applyBorder="1" applyAlignment="1" applyProtection="1">
      <alignment horizontal="right" wrapText="1"/>
    </xf>
    <xf numFmtId="0" fontId="176" fillId="54" borderId="7" xfId="0" applyFont="1" applyFill="1" applyBorder="1" applyAlignment="1" applyProtection="1">
      <alignment horizontal="right"/>
    </xf>
    <xf numFmtId="0" fontId="156" fillId="54" borderId="7" xfId="0" applyFont="1" applyFill="1" applyBorder="1" applyAlignment="1" applyProtection="1">
      <alignment horizontal="right"/>
    </xf>
    <xf numFmtId="0" fontId="175" fillId="54" borderId="0" xfId="0" applyNumberFormat="1" applyFont="1" applyFill="1" applyBorder="1" applyAlignment="1" applyProtection="1">
      <alignment horizontal="left" wrapText="1"/>
    </xf>
    <xf numFmtId="0" fontId="156" fillId="54" borderId="7" xfId="0" applyFont="1" applyFill="1" applyBorder="1" applyAlignment="1" applyProtection="1">
      <alignment horizontal="right" wrapText="1"/>
    </xf>
    <xf numFmtId="0" fontId="156" fillId="54" borderId="0" xfId="0" applyFont="1" applyFill="1" applyBorder="1" applyAlignment="1" applyProtection="1">
      <alignment horizontal="right"/>
    </xf>
    <xf numFmtId="0" fontId="156" fillId="0" borderId="7" xfId="0" applyFont="1" applyFill="1" applyBorder="1" applyAlignment="1" applyProtection="1">
      <alignment horizontal="right"/>
    </xf>
    <xf numFmtId="0" fontId="177" fillId="54" borderId="7" xfId="0" applyFont="1" applyFill="1" applyBorder="1" applyAlignment="1" applyProtection="1">
      <alignment horizontal="right"/>
    </xf>
    <xf numFmtId="0" fontId="0" fillId="0" borderId="0" xfId="0" applyFont="1"/>
    <xf numFmtId="0" fontId="176" fillId="54" borderId="0" xfId="0" applyNumberFormat="1" applyFont="1" applyFill="1" applyAlignment="1" applyProtection="1">
      <alignment horizontal="left"/>
    </xf>
    <xf numFmtId="0" fontId="176" fillId="54" borderId="0" xfId="0" applyNumberFormat="1" applyFont="1" applyFill="1" applyBorder="1" applyAlignment="1" applyProtection="1">
      <alignment horizontal="left"/>
    </xf>
    <xf numFmtId="0" fontId="156" fillId="54" borderId="0" xfId="0" applyNumberFormat="1" applyFont="1" applyFill="1" applyAlignment="1" applyProtection="1">
      <alignment horizontal="left"/>
    </xf>
    <xf numFmtId="0" fontId="177" fillId="54" borderId="0" xfId="0" applyFont="1" applyFill="1" applyBorder="1" applyAlignment="1" applyProtection="1">
      <alignment horizontal="right" vertical="center"/>
    </xf>
    <xf numFmtId="0" fontId="151" fillId="94" borderId="0" xfId="0" applyNumberFormat="1" applyFont="1" applyFill="1" applyAlignment="1" applyProtection="1"/>
    <xf numFmtId="0" fontId="151" fillId="94" borderId="0" xfId="0" applyNumberFormat="1" applyFont="1" applyFill="1" applyAlignment="1" applyProtection="1">
      <alignment horizontal="left"/>
    </xf>
    <xf numFmtId="0" fontId="153" fillId="94" borderId="0" xfId="0" applyNumberFormat="1" applyFont="1" applyFill="1" applyAlignment="1" applyProtection="1">
      <alignment horizontal="left"/>
    </xf>
    <xf numFmtId="0" fontId="176" fillId="94" borderId="0" xfId="0" applyNumberFormat="1" applyFont="1" applyFill="1" applyAlignment="1" applyProtection="1">
      <alignment horizontal="left"/>
    </xf>
    <xf numFmtId="0" fontId="176" fillId="94" borderId="0" xfId="0" applyNumberFormat="1" applyFont="1" applyFill="1" applyBorder="1" applyAlignment="1" applyProtection="1">
      <alignment horizontal="left"/>
    </xf>
    <xf numFmtId="0" fontId="156" fillId="94" borderId="0" xfId="0" applyNumberFormat="1" applyFont="1" applyFill="1" applyAlignment="1" applyProtection="1">
      <alignment horizontal="left"/>
    </xf>
    <xf numFmtId="0" fontId="177" fillId="94" borderId="0" xfId="0" applyFont="1" applyFill="1" applyBorder="1" applyAlignment="1" applyProtection="1">
      <alignment horizontal="left" vertical="center"/>
    </xf>
    <xf numFmtId="0" fontId="0" fillId="54" borderId="0" xfId="0" applyNumberFormat="1" applyFont="1" applyFill="1" applyAlignment="1" applyProtection="1">
      <alignment horizontal="left" indent="3"/>
    </xf>
    <xf numFmtId="0" fontId="176" fillId="0" borderId="0" xfId="0" applyFont="1" applyFill="1" applyBorder="1" applyAlignment="1" applyProtection="1">
      <alignment horizontal="left" vertical="center" indent="2"/>
    </xf>
    <xf numFmtId="233" fontId="178" fillId="0" borderId="0" xfId="770" applyNumberFormat="1" applyFont="1" applyFill="1" applyBorder="1" applyAlignment="1" applyProtection="1">
      <alignment horizontal="right" vertical="center"/>
    </xf>
    <xf numFmtId="233" fontId="177" fillId="0" borderId="0" xfId="770" applyNumberFormat="1" applyFont="1" applyFill="1" applyBorder="1" applyAlignment="1" applyProtection="1">
      <alignment horizontal="right" vertical="center"/>
    </xf>
    <xf numFmtId="0" fontId="178" fillId="0" borderId="0" xfId="0" applyFont="1" applyFill="1" applyBorder="1" applyAlignment="1" applyProtection="1">
      <alignment horizontal="left" vertical="center" indent="2"/>
    </xf>
    <xf numFmtId="0" fontId="177" fillId="0" borderId="0" xfId="0" applyFont="1" applyFill="1" applyBorder="1" applyAlignment="1" applyProtection="1">
      <alignment horizontal="left" vertical="center" indent="2"/>
    </xf>
    <xf numFmtId="0" fontId="151" fillId="54" borderId="0" xfId="0" applyFont="1" applyFill="1" applyBorder="1" applyAlignment="1" applyProtection="1">
      <alignment horizontal="left" vertical="center" indent="2"/>
    </xf>
    <xf numFmtId="0" fontId="156" fillId="0" borderId="0" xfId="0" applyFont="1" applyFill="1" applyBorder="1" applyAlignment="1" applyProtection="1">
      <alignment horizontal="left" vertical="center" indent="3"/>
    </xf>
    <xf numFmtId="164" fontId="178" fillId="0" borderId="0" xfId="770" applyNumberFormat="1" applyFont="1" applyFill="1" applyBorder="1" applyAlignment="1" applyProtection="1">
      <alignment horizontal="right" vertical="center"/>
    </xf>
    <xf numFmtId="164" fontId="177" fillId="0" borderId="0" xfId="770" applyNumberFormat="1" applyFont="1" applyFill="1" applyBorder="1" applyAlignment="1" applyProtection="1">
      <alignment horizontal="right" vertical="center"/>
    </xf>
    <xf numFmtId="0" fontId="177" fillId="0" borderId="0" xfId="0" applyFont="1" applyFill="1" applyBorder="1" applyAlignment="1" applyProtection="1">
      <alignment horizontal="left" vertical="center" indent="3"/>
    </xf>
    <xf numFmtId="0" fontId="176" fillId="0" borderId="0" xfId="0" applyFont="1" applyFill="1" applyBorder="1" applyAlignment="1" applyProtection="1">
      <alignment horizontal="left" vertical="center"/>
    </xf>
    <xf numFmtId="233" fontId="178" fillId="0" borderId="65" xfId="770" applyNumberFormat="1" applyFont="1" applyFill="1" applyBorder="1" applyAlignment="1" applyProtection="1">
      <alignment horizontal="right" vertical="center"/>
    </xf>
    <xf numFmtId="233" fontId="177" fillId="0" borderId="65" xfId="770" applyNumberFormat="1" applyFont="1" applyFill="1" applyBorder="1" applyAlignment="1" applyProtection="1">
      <alignment horizontal="right" vertical="center"/>
    </xf>
    <xf numFmtId="0" fontId="178" fillId="0" borderId="0" xfId="0" applyFont="1" applyFill="1" applyBorder="1" applyAlignment="1" applyProtection="1">
      <alignment horizontal="left" vertical="center"/>
    </xf>
    <xf numFmtId="0" fontId="177" fillId="0" borderId="0" xfId="0" applyFont="1" applyFill="1" applyBorder="1" applyAlignment="1" applyProtection="1">
      <alignment horizontal="left" vertical="center"/>
    </xf>
    <xf numFmtId="0" fontId="151" fillId="54" borderId="0" xfId="0" applyFont="1" applyFill="1" applyBorder="1" applyAlignment="1" applyProtection="1">
      <alignment horizontal="left" vertical="center"/>
    </xf>
    <xf numFmtId="0" fontId="156" fillId="54" borderId="0" xfId="0" applyFont="1" applyFill="1" applyBorder="1" applyAlignment="1" applyProtection="1">
      <alignment horizontal="left" vertical="center"/>
    </xf>
    <xf numFmtId="0" fontId="156" fillId="0" borderId="0" xfId="0" applyFont="1" applyFill="1" applyBorder="1" applyAlignment="1" applyProtection="1">
      <alignment horizontal="left" vertical="center"/>
    </xf>
    <xf numFmtId="0" fontId="177" fillId="54" borderId="0" xfId="0" applyFont="1" applyFill="1" applyBorder="1" applyAlignment="1" applyProtection="1">
      <alignment horizontal="left" vertical="center"/>
    </xf>
    <xf numFmtId="0" fontId="151" fillId="94" borderId="0" xfId="0" applyFont="1" applyFill="1" applyProtection="1"/>
    <xf numFmtId="0" fontId="151" fillId="94" borderId="0" xfId="0" applyFont="1" applyFill="1" applyBorder="1" applyAlignment="1" applyProtection="1">
      <alignment horizontal="left" vertical="center" indent="2"/>
    </xf>
    <xf numFmtId="0" fontId="151" fillId="94" borderId="0" xfId="0" applyFont="1" applyFill="1" applyBorder="1" applyAlignment="1" applyProtection="1">
      <alignment horizontal="left" vertical="center"/>
    </xf>
    <xf numFmtId="0" fontId="177" fillId="94" borderId="0" xfId="0" applyNumberFormat="1" applyFont="1" applyFill="1" applyAlignment="1" applyProtection="1">
      <alignment horizontal="left"/>
    </xf>
    <xf numFmtId="0" fontId="178" fillId="94" borderId="0" xfId="0" applyNumberFormat="1" applyFont="1" applyFill="1" applyBorder="1" applyAlignment="1" applyProtection="1">
      <alignment horizontal="left"/>
    </xf>
    <xf numFmtId="0" fontId="176" fillId="96" borderId="0" xfId="0" applyFont="1" applyFill="1" applyBorder="1" applyAlignment="1" applyProtection="1">
      <alignment horizontal="left" vertical="center" indent="2"/>
    </xf>
    <xf numFmtId="233" fontId="178" fillId="96" borderId="0" xfId="770" applyNumberFormat="1" applyFont="1" applyFill="1" applyBorder="1" applyAlignment="1" applyProtection="1">
      <alignment horizontal="right" vertical="center"/>
    </xf>
    <xf numFmtId="233" fontId="177" fillId="96" borderId="0" xfId="770" applyNumberFormat="1" applyFont="1" applyFill="1" applyBorder="1" applyAlignment="1" applyProtection="1">
      <alignment horizontal="right" vertical="center"/>
    </xf>
    <xf numFmtId="0" fontId="178" fillId="96" borderId="0" xfId="0" applyFont="1" applyFill="1" applyBorder="1" applyAlignment="1" applyProtection="1">
      <alignment horizontal="left" vertical="center" indent="2"/>
    </xf>
    <xf numFmtId="0" fontId="177" fillId="96" borderId="0" xfId="0" applyFont="1" applyFill="1" applyBorder="1" applyAlignment="1" applyProtection="1">
      <alignment horizontal="left" vertical="center" indent="2"/>
    </xf>
    <xf numFmtId="164" fontId="156" fillId="96" borderId="0" xfId="770" applyNumberFormat="1" applyFont="1" applyFill="1" applyBorder="1" applyAlignment="1" applyProtection="1">
      <alignment horizontal="right" vertical="center"/>
    </xf>
    <xf numFmtId="0" fontId="177" fillId="96" borderId="0" xfId="0" applyFont="1" applyFill="1" applyBorder="1" applyAlignment="1" applyProtection="1">
      <alignment horizontal="left" vertical="center" indent="3"/>
    </xf>
    <xf numFmtId="164" fontId="177" fillId="96" borderId="0" xfId="770" applyNumberFormat="1" applyFont="1" applyFill="1" applyBorder="1" applyAlignment="1" applyProtection="1">
      <alignment horizontal="right" vertical="center"/>
    </xf>
    <xf numFmtId="0" fontId="176" fillId="54" borderId="0" xfId="0" applyFont="1" applyFill="1" applyBorder="1" applyAlignment="1" applyProtection="1">
      <alignment horizontal="left" vertical="center"/>
    </xf>
    <xf numFmtId="233" fontId="156" fillId="96" borderId="65" xfId="770" applyNumberFormat="1" applyFont="1" applyFill="1" applyBorder="1" applyAlignment="1" applyProtection="1">
      <alignment horizontal="right" vertical="center"/>
    </xf>
    <xf numFmtId="0" fontId="178" fillId="96" borderId="0" xfId="0" applyFont="1" applyFill="1" applyBorder="1" applyAlignment="1" applyProtection="1">
      <alignment horizontal="left" vertical="center"/>
    </xf>
    <xf numFmtId="0" fontId="177" fillId="96" borderId="0" xfId="0" applyFont="1" applyFill="1" applyBorder="1" applyAlignment="1" applyProtection="1">
      <alignment horizontal="left" vertical="center"/>
    </xf>
    <xf numFmtId="0" fontId="151" fillId="54" borderId="0" xfId="0" applyFont="1" applyFill="1" applyBorder="1" applyAlignment="1" applyProtection="1">
      <alignment horizontal="left" vertical="center" indent="3"/>
    </xf>
    <xf numFmtId="0" fontId="175" fillId="0" borderId="0" xfId="0" applyFont="1" applyFill="1" applyBorder="1" applyAlignment="1" applyProtection="1">
      <alignment horizontal="left" vertical="center" indent="3"/>
    </xf>
    <xf numFmtId="203" fontId="179" fillId="0" borderId="0" xfId="1105" applyNumberFormat="1" applyFont="1" applyFill="1" applyBorder="1" applyAlignment="1" applyProtection="1">
      <alignment horizontal="right" vertical="center"/>
    </xf>
    <xf numFmtId="203" fontId="180" fillId="0" borderId="0" xfId="1105" applyNumberFormat="1" applyFont="1" applyFill="1" applyBorder="1" applyAlignment="1" applyProtection="1">
      <alignment horizontal="right" vertical="center"/>
    </xf>
    <xf numFmtId="0" fontId="180" fillId="0" borderId="0" xfId="0" applyFont="1" applyFill="1" applyBorder="1" applyAlignment="1" applyProtection="1">
      <alignment horizontal="left" vertical="center" indent="3"/>
    </xf>
    <xf numFmtId="203" fontId="180" fillId="96" borderId="0" xfId="1105" applyNumberFormat="1" applyFont="1" applyFill="1" applyBorder="1" applyAlignment="1" applyProtection="1">
      <alignment horizontal="right" vertical="center"/>
    </xf>
    <xf numFmtId="0" fontId="180" fillId="96" borderId="0" xfId="0" applyFont="1" applyFill="1" applyBorder="1" applyAlignment="1" applyProtection="1">
      <alignment horizontal="left" vertical="center" indent="3"/>
    </xf>
    <xf numFmtId="0" fontId="175" fillId="54" borderId="0" xfId="0" applyFont="1" applyFill="1" applyBorder="1" applyAlignment="1" applyProtection="1">
      <alignment horizontal="left" vertical="center" indent="3"/>
    </xf>
    <xf numFmtId="202" fontId="180" fillId="0" borderId="0" xfId="1105" applyNumberFormat="1" applyFont="1" applyFill="1" applyBorder="1" applyAlignment="1" applyProtection="1">
      <alignment horizontal="right"/>
    </xf>
    <xf numFmtId="0" fontId="153" fillId="54" borderId="0" xfId="0" applyNumberFormat="1" applyFont="1" applyFill="1" applyAlignment="1" applyProtection="1"/>
    <xf numFmtId="0" fontId="176" fillId="54" borderId="0" xfId="0" applyNumberFormat="1" applyFont="1" applyFill="1" applyAlignment="1" applyProtection="1"/>
    <xf numFmtId="0" fontId="176" fillId="54" borderId="0" xfId="0" applyNumberFormat="1" applyFont="1" applyFill="1" applyBorder="1" applyAlignment="1" applyProtection="1"/>
    <xf numFmtId="0" fontId="177" fillId="54" borderId="0" xfId="0" applyNumberFormat="1" applyFont="1" applyFill="1" applyAlignment="1" applyProtection="1"/>
    <xf numFmtId="0" fontId="178" fillId="54" borderId="0" xfId="0" applyNumberFormat="1" applyFont="1" applyFill="1" applyBorder="1" applyAlignment="1" applyProtection="1"/>
    <xf numFmtId="0" fontId="0" fillId="54" borderId="0" xfId="0" applyNumberFormat="1" applyFont="1" applyFill="1" applyProtection="1"/>
    <xf numFmtId="233" fontId="181" fillId="96" borderId="0" xfId="770" applyNumberFormat="1" applyFont="1" applyFill="1" applyBorder="1" applyAlignment="1" applyProtection="1">
      <alignment horizontal="right" vertical="center"/>
    </xf>
    <xf numFmtId="0" fontId="175" fillId="96" borderId="0" xfId="0" applyFont="1" applyFill="1" applyBorder="1" applyAlignment="1" applyProtection="1">
      <alignment horizontal="left" vertical="center" indent="3"/>
    </xf>
    <xf numFmtId="203" fontId="179" fillId="96" borderId="0" xfId="1105" applyNumberFormat="1" applyFont="1" applyFill="1" applyBorder="1" applyAlignment="1" applyProtection="1">
      <alignment horizontal="right" vertical="center"/>
    </xf>
    <xf numFmtId="233" fontId="159" fillId="0" borderId="0" xfId="770" applyNumberFormat="1" applyFont="1" applyFill="1" applyBorder="1" applyAlignment="1" applyProtection="1">
      <alignment horizontal="right" vertical="center"/>
    </xf>
    <xf numFmtId="203" fontId="168" fillId="0" borderId="0" xfId="1105" applyNumberFormat="1" applyFont="1" applyFill="1" applyBorder="1" applyAlignment="1" applyProtection="1">
      <alignment horizontal="right" vertical="center"/>
    </xf>
    <xf numFmtId="203" fontId="182" fillId="96" borderId="0" xfId="1105" applyNumberFormat="1" applyFont="1" applyFill="1" applyBorder="1" applyAlignment="1" applyProtection="1">
      <alignment horizontal="right" vertical="center"/>
    </xf>
    <xf numFmtId="203" fontId="171" fillId="0" borderId="0" xfId="1105" applyNumberFormat="1" applyFont="1" applyFill="1" applyBorder="1" applyAlignment="1" applyProtection="1">
      <alignment horizontal="right" vertical="center"/>
    </xf>
    <xf numFmtId="0" fontId="176" fillId="96" borderId="0" xfId="0" applyFont="1" applyFill="1" applyBorder="1" applyAlignment="1" applyProtection="1">
      <alignment horizontal="left" vertical="center"/>
    </xf>
    <xf numFmtId="233" fontId="178" fillId="96" borderId="65" xfId="770" applyNumberFormat="1" applyFont="1" applyFill="1" applyBorder="1" applyAlignment="1" applyProtection="1">
      <alignment horizontal="right" vertical="center"/>
    </xf>
    <xf numFmtId="233" fontId="176" fillId="96" borderId="0" xfId="770" applyNumberFormat="1" applyFont="1" applyFill="1" applyBorder="1" applyAlignment="1" applyProtection="1">
      <alignment horizontal="right" vertical="center"/>
    </xf>
    <xf numFmtId="233" fontId="177" fillId="96" borderId="65" xfId="770" applyNumberFormat="1" applyFont="1" applyFill="1" applyBorder="1" applyAlignment="1" applyProtection="1">
      <alignment horizontal="right" vertical="center"/>
    </xf>
    <xf numFmtId="203" fontId="175" fillId="96" borderId="0" xfId="1105" applyNumberFormat="1" applyFont="1" applyFill="1" applyBorder="1" applyAlignment="1" applyProtection="1">
      <alignment horizontal="right" vertical="center"/>
    </xf>
    <xf numFmtId="203" fontId="183" fillId="54" borderId="0" xfId="1105" applyNumberFormat="1" applyFont="1" applyFill="1" applyBorder="1" applyAlignment="1" applyProtection="1">
      <alignment horizontal="right" vertical="center"/>
    </xf>
    <xf numFmtId="0" fontId="184" fillId="54" borderId="0" xfId="0" applyFont="1" applyFill="1" applyBorder="1" applyAlignment="1" applyProtection="1">
      <alignment horizontal="left" vertical="center" indent="3"/>
    </xf>
    <xf numFmtId="203" fontId="168" fillId="54" borderId="0" xfId="1105" applyNumberFormat="1" applyFont="1" applyFill="1" applyBorder="1" applyAlignment="1" applyProtection="1">
      <alignment horizontal="right" vertical="center"/>
    </xf>
    <xf numFmtId="203" fontId="184" fillId="54" borderId="0" xfId="1105" applyNumberFormat="1" applyFont="1" applyFill="1" applyBorder="1" applyAlignment="1" applyProtection="1">
      <alignment horizontal="right" vertical="center"/>
    </xf>
    <xf numFmtId="0" fontId="168" fillId="54" borderId="0" xfId="0" applyFont="1" applyFill="1" applyBorder="1" applyAlignment="1" applyProtection="1">
      <alignment horizontal="left" vertical="center" indent="3"/>
    </xf>
    <xf numFmtId="0" fontId="183" fillId="54" borderId="0" xfId="724" applyNumberFormat="1" applyFont="1" applyFill="1" applyBorder="1" applyAlignment="1" applyProtection="1">
      <alignment horizontal="right" vertical="center"/>
    </xf>
    <xf numFmtId="0" fontId="151" fillId="0" borderId="0" xfId="0" applyFont="1" applyBorder="1"/>
    <xf numFmtId="0" fontId="153" fillId="0" borderId="0" xfId="0" applyFont="1"/>
    <xf numFmtId="0" fontId="178" fillId="54" borderId="0" xfId="1033" applyFont="1" applyFill="1" applyProtection="1"/>
    <xf numFmtId="0" fontId="177" fillId="54" borderId="0" xfId="1033" applyFont="1" applyFill="1" applyProtection="1"/>
    <xf numFmtId="0" fontId="159" fillId="94" borderId="0" xfId="1033" applyFont="1" applyFill="1" applyBorder="1" applyProtection="1"/>
    <xf numFmtId="0" fontId="159" fillId="94" borderId="0" xfId="1033" applyFont="1" applyFill="1"/>
    <xf numFmtId="202" fontId="159" fillId="54" borderId="0" xfId="751" applyNumberFormat="1" applyFont="1" applyFill="1" applyBorder="1" applyProtection="1"/>
    <xf numFmtId="0" fontId="168" fillId="54" borderId="0" xfId="1033" applyFont="1" applyFill="1"/>
    <xf numFmtId="0" fontId="168" fillId="54" borderId="0" xfId="1033" applyFont="1" applyFill="1" applyBorder="1" applyAlignment="1">
      <alignment vertical="top"/>
    </xf>
    <xf numFmtId="248" fontId="168" fillId="54" borderId="0" xfId="751" applyNumberFormat="1" applyFont="1" applyFill="1" applyBorder="1" applyAlignment="1" applyProtection="1">
      <alignment vertical="top"/>
    </xf>
    <xf numFmtId="0" fontId="168" fillId="97" borderId="0" xfId="1033" applyFont="1" applyFill="1" applyBorder="1" applyAlignment="1">
      <alignment vertical="top"/>
    </xf>
    <xf numFmtId="0" fontId="168" fillId="97" borderId="0" xfId="1033" applyFont="1" applyFill="1" applyBorder="1" applyAlignment="1"/>
    <xf numFmtId="248" fontId="168" fillId="54" borderId="0" xfId="751" applyNumberFormat="1" applyFont="1" applyFill="1" applyBorder="1" applyAlignment="1" applyProtection="1"/>
    <xf numFmtId="0" fontId="168" fillId="54" borderId="0" xfId="1033" applyFont="1" applyFill="1" applyBorder="1" applyAlignment="1"/>
    <xf numFmtId="0" fontId="168" fillId="96" borderId="0" xfId="1033" applyFont="1" applyFill="1" applyBorder="1" applyAlignment="1">
      <alignment vertical="top"/>
    </xf>
    <xf numFmtId="248" fontId="168" fillId="96" borderId="0" xfId="751" applyNumberFormat="1" applyFont="1" applyFill="1" applyBorder="1" applyAlignment="1" applyProtection="1">
      <alignment vertical="top"/>
    </xf>
    <xf numFmtId="203" fontId="171" fillId="96" borderId="0" xfId="1110" applyNumberFormat="1" applyFont="1" applyFill="1" applyBorder="1" applyAlignment="1" applyProtection="1">
      <alignment vertical="top"/>
    </xf>
    <xf numFmtId="203" fontId="168" fillId="96" borderId="0" xfId="1110" applyNumberFormat="1" applyFont="1" applyFill="1" applyBorder="1" applyAlignment="1" applyProtection="1">
      <alignment vertical="top"/>
    </xf>
    <xf numFmtId="233" fontId="168" fillId="96" borderId="0" xfId="751" applyNumberFormat="1" applyFont="1" applyFill="1" applyBorder="1" applyAlignment="1" applyProtection="1">
      <alignment vertical="top"/>
    </xf>
    <xf numFmtId="0" fontId="159" fillId="96" borderId="0" xfId="1033" applyFont="1" applyFill="1"/>
    <xf numFmtId="0" fontId="159" fillId="96" borderId="0" xfId="1033" applyFont="1" applyFill="1" applyAlignment="1">
      <alignment vertical="center"/>
    </xf>
    <xf numFmtId="0" fontId="139" fillId="54" borderId="0" xfId="1033" applyFont="1" applyFill="1" applyBorder="1" applyProtection="1"/>
    <xf numFmtId="0" fontId="162" fillId="54" borderId="0" xfId="1033" applyFont="1" applyFill="1" applyProtection="1"/>
    <xf numFmtId="37" fontId="162" fillId="54" borderId="0" xfId="1033" applyNumberFormat="1" applyFont="1" applyFill="1" applyProtection="1"/>
    <xf numFmtId="37" fontId="139" fillId="54" borderId="0" xfId="1033" applyNumberFormat="1" applyFont="1" applyFill="1" applyBorder="1" applyProtection="1"/>
    <xf numFmtId="0" fontId="139" fillId="54" borderId="0" xfId="1033" applyFont="1" applyFill="1"/>
    <xf numFmtId="0" fontId="162" fillId="54" borderId="0" xfId="1033" applyFont="1" applyFill="1" applyAlignment="1" applyProtection="1">
      <alignment horizontal="left"/>
    </xf>
    <xf numFmtId="37" fontId="139" fillId="54" borderId="0" xfId="1033" applyNumberFormat="1" applyFont="1" applyFill="1" applyAlignment="1" applyProtection="1">
      <alignment horizontal="left"/>
    </xf>
    <xf numFmtId="37" fontId="139" fillId="54" borderId="0" xfId="1033" applyNumberFormat="1" applyFont="1" applyFill="1" applyBorder="1" applyAlignment="1" applyProtection="1">
      <alignment horizontal="left"/>
    </xf>
    <xf numFmtId="37" fontId="162" fillId="54" borderId="0" xfId="1033" applyNumberFormat="1" applyFont="1" applyFill="1" applyAlignment="1" applyProtection="1">
      <alignment horizontal="left"/>
    </xf>
    <xf numFmtId="0" fontId="162" fillId="54" borderId="0" xfId="1033" applyFont="1" applyFill="1"/>
    <xf numFmtId="37" fontId="139" fillId="54" borderId="0" xfId="1033" applyNumberFormat="1" applyFont="1" applyFill="1" applyBorder="1"/>
    <xf numFmtId="0" fontId="186" fillId="54" borderId="0" xfId="1033" applyFont="1" applyFill="1" applyProtection="1"/>
    <xf numFmtId="0" fontId="177" fillId="54" borderId="0" xfId="1033" applyFont="1" applyFill="1"/>
    <xf numFmtId="0" fontId="186" fillId="94" borderId="0" xfId="1033" applyFont="1" applyFill="1" applyAlignment="1" applyProtection="1">
      <alignment horizontal="right"/>
    </xf>
    <xf numFmtId="0" fontId="177" fillId="94" borderId="0" xfId="1033" applyFont="1" applyFill="1" applyProtection="1"/>
    <xf numFmtId="0" fontId="177" fillId="94" borderId="0" xfId="1033" applyFont="1" applyFill="1"/>
    <xf numFmtId="0" fontId="186" fillId="54" borderId="0" xfId="1033" applyFont="1" applyFill="1" applyAlignment="1" applyProtection="1">
      <alignment horizontal="right"/>
    </xf>
    <xf numFmtId="0" fontId="186" fillId="94" borderId="0" xfId="1033" applyFont="1" applyFill="1" applyProtection="1"/>
    <xf numFmtId="0" fontId="177" fillId="0" borderId="0" xfId="1033" applyFont="1" applyFill="1" applyProtection="1"/>
    <xf numFmtId="0" fontId="187" fillId="54" borderId="0" xfId="1033" applyFont="1" applyFill="1" applyProtection="1"/>
    <xf numFmtId="0" fontId="180" fillId="54" borderId="0" xfId="1033" applyFont="1" applyFill="1" applyProtection="1"/>
    <xf numFmtId="0" fontId="180" fillId="54" borderId="0" xfId="1033" applyFont="1" applyFill="1"/>
    <xf numFmtId="0" fontId="187" fillId="54" borderId="0" xfId="1033" applyFont="1" applyFill="1" applyBorder="1" applyAlignment="1" applyProtection="1">
      <alignment vertical="center"/>
    </xf>
    <xf numFmtId="0" fontId="187" fillId="96" borderId="0" xfId="1033" applyFont="1" applyFill="1" applyBorder="1" applyAlignment="1" applyProtection="1">
      <alignment vertical="center"/>
    </xf>
    <xf numFmtId="0" fontId="180" fillId="54" borderId="0" xfId="1033" applyFont="1" applyFill="1" applyBorder="1" applyAlignment="1" applyProtection="1">
      <alignment vertical="center"/>
    </xf>
    <xf numFmtId="0" fontId="180" fillId="54" borderId="0" xfId="1033" applyFont="1" applyFill="1" applyBorder="1" applyAlignment="1">
      <alignment vertical="center"/>
    </xf>
    <xf numFmtId="0" fontId="187" fillId="97" borderId="0" xfId="1033" applyFont="1" applyFill="1" applyBorder="1" applyAlignment="1" applyProtection="1"/>
    <xf numFmtId="0" fontId="180" fillId="54" borderId="0" xfId="1033" applyFont="1" applyFill="1" applyBorder="1" applyAlignment="1" applyProtection="1"/>
    <xf numFmtId="0" fontId="180" fillId="54" borderId="0" xfId="1033" applyFont="1" applyFill="1" applyBorder="1" applyAlignment="1"/>
    <xf numFmtId="0" fontId="187" fillId="97" borderId="0" xfId="1033" applyFont="1" applyFill="1" applyBorder="1" applyAlignment="1" applyProtection="1">
      <alignment vertical="center"/>
    </xf>
    <xf numFmtId="0" fontId="187" fillId="0" borderId="0" xfId="1033" applyFont="1" applyFill="1" applyBorder="1" applyAlignment="1" applyProtection="1">
      <alignment vertical="center"/>
    </xf>
    <xf numFmtId="0" fontId="166" fillId="0" borderId="0" xfId="1033" applyFont="1" applyFill="1" applyBorder="1" applyAlignment="1" applyProtection="1">
      <alignment vertical="center"/>
    </xf>
    <xf numFmtId="0" fontId="139" fillId="0" borderId="0" xfId="1033" applyFont="1" applyFill="1"/>
    <xf numFmtId="0" fontId="139" fillId="0" borderId="0" xfId="1033" applyFont="1" applyFill="1" applyBorder="1"/>
    <xf numFmtId="0" fontId="162" fillId="0" borderId="0" xfId="1033" applyFont="1" applyFill="1"/>
    <xf numFmtId="0" fontId="139" fillId="54" borderId="0" xfId="1033" applyFont="1" applyFill="1" applyBorder="1"/>
    <xf numFmtId="37" fontId="160" fillId="54" borderId="0" xfId="1033" applyNumberFormat="1" applyFont="1" applyFill="1" applyAlignment="1" applyProtection="1">
      <alignment horizontal="left"/>
    </xf>
    <xf numFmtId="0" fontId="157" fillId="54" borderId="63" xfId="1033" applyFont="1" applyFill="1" applyBorder="1" applyProtection="1"/>
    <xf numFmtId="0" fontId="157" fillId="54" borderId="58" xfId="1033" applyFont="1" applyFill="1" applyBorder="1" applyAlignment="1" applyProtection="1">
      <alignment horizontal="right"/>
    </xf>
    <xf numFmtId="0" fontId="157" fillId="54" borderId="72" xfId="1033" applyFont="1" applyFill="1" applyBorder="1" applyAlignment="1" applyProtection="1">
      <alignment horizontal="right"/>
    </xf>
    <xf numFmtId="0" fontId="159" fillId="54" borderId="0" xfId="1033" applyFont="1" applyFill="1" applyAlignment="1" applyProtection="1">
      <alignment horizontal="right"/>
    </xf>
    <xf numFmtId="0" fontId="159" fillId="54" borderId="63" xfId="1033" applyFont="1" applyFill="1" applyBorder="1" applyProtection="1"/>
    <xf numFmtId="0" fontId="157" fillId="54" borderId="77" xfId="1033" applyFont="1" applyFill="1" applyBorder="1" applyAlignment="1" applyProtection="1">
      <alignment horizontal="right"/>
    </xf>
    <xf numFmtId="37" fontId="168" fillId="54" borderId="66" xfId="1033" applyNumberFormat="1" applyFont="1" applyFill="1" applyBorder="1" applyProtection="1"/>
    <xf numFmtId="37" fontId="168" fillId="54" borderId="7" xfId="1033" applyNumberFormat="1" applyFont="1" applyFill="1" applyBorder="1" applyProtection="1"/>
    <xf numFmtId="0" fontId="157" fillId="54" borderId="59" xfId="1033" applyFont="1" applyFill="1" applyBorder="1" applyAlignment="1" applyProtection="1">
      <alignment horizontal="right"/>
    </xf>
    <xf numFmtId="0" fontId="157" fillId="54" borderId="70" xfId="1033" applyFont="1" applyFill="1" applyBorder="1" applyAlignment="1" applyProtection="1">
      <alignment horizontal="right"/>
    </xf>
    <xf numFmtId="0" fontId="159" fillId="54" borderId="7" xfId="1033" applyFont="1" applyFill="1" applyBorder="1" applyAlignment="1" applyProtection="1">
      <alignment horizontal="right"/>
    </xf>
    <xf numFmtId="0" fontId="159" fillId="54" borderId="66" xfId="1033" applyFont="1" applyFill="1" applyBorder="1" applyAlignment="1" applyProtection="1">
      <alignment horizontal="right"/>
    </xf>
    <xf numFmtId="0" fontId="157" fillId="54" borderId="7" xfId="1033" applyFont="1" applyFill="1" applyBorder="1" applyAlignment="1" applyProtection="1">
      <alignment horizontal="right"/>
    </xf>
    <xf numFmtId="0" fontId="157" fillId="94" borderId="63" xfId="1033" applyFont="1" applyFill="1" applyBorder="1" applyProtection="1"/>
    <xf numFmtId="0" fontId="157" fillId="94" borderId="60" xfId="1033" applyFont="1" applyFill="1" applyBorder="1" applyAlignment="1" applyProtection="1">
      <alignment horizontal="right"/>
    </xf>
    <xf numFmtId="0" fontId="157" fillId="94" borderId="72" xfId="1033" applyFont="1" applyFill="1" applyBorder="1" applyAlignment="1" applyProtection="1">
      <alignment horizontal="right"/>
    </xf>
    <xf numFmtId="0" fontId="159" fillId="94" borderId="0" xfId="1033" applyFont="1" applyFill="1" applyBorder="1" applyAlignment="1" applyProtection="1">
      <alignment horizontal="right"/>
    </xf>
    <xf numFmtId="0" fontId="159" fillId="94" borderId="63" xfId="1033" applyFont="1" applyFill="1" applyBorder="1" applyAlignment="1" applyProtection="1">
      <alignment horizontal="right"/>
    </xf>
    <xf numFmtId="0" fontId="157" fillId="94" borderId="0" xfId="1033" applyFont="1" applyFill="1" applyBorder="1" applyAlignment="1" applyProtection="1">
      <alignment horizontal="right"/>
    </xf>
    <xf numFmtId="37" fontId="157" fillId="54" borderId="63" xfId="1033" applyNumberFormat="1" applyFont="1" applyFill="1" applyBorder="1" applyProtection="1"/>
    <xf numFmtId="0" fontId="157" fillId="54" borderId="60" xfId="1033" applyFont="1" applyFill="1" applyBorder="1" applyAlignment="1" applyProtection="1">
      <alignment horizontal="right"/>
    </xf>
    <xf numFmtId="0" fontId="159" fillId="54" borderId="63" xfId="1033" applyFont="1" applyFill="1" applyBorder="1" applyAlignment="1" applyProtection="1">
      <alignment horizontal="right"/>
    </xf>
    <xf numFmtId="37" fontId="159" fillId="54" borderId="63" xfId="1033" applyNumberFormat="1" applyFont="1" applyFill="1" applyBorder="1" applyAlignment="1" applyProtection="1">
      <alignment horizontal="left" indent="1"/>
    </xf>
    <xf numFmtId="37" fontId="159" fillId="54" borderId="0" xfId="1033" applyNumberFormat="1" applyFont="1" applyFill="1" applyBorder="1" applyAlignment="1" applyProtection="1">
      <alignment horizontal="left" indent="1"/>
    </xf>
    <xf numFmtId="41" fontId="157" fillId="54" borderId="60" xfId="1033" applyNumberFormat="1" applyFont="1" applyFill="1" applyBorder="1" applyAlignment="1" applyProtection="1">
      <alignment horizontal="right"/>
    </xf>
    <xf numFmtId="41" fontId="159" fillId="96" borderId="0" xfId="1033" applyNumberFormat="1" applyFont="1" applyFill="1" applyBorder="1" applyAlignment="1" applyProtection="1">
      <alignment horizontal="right"/>
    </xf>
    <xf numFmtId="202" fontId="159" fillId="54" borderId="63" xfId="751" applyNumberFormat="1" applyFont="1" applyFill="1" applyBorder="1" applyProtection="1"/>
    <xf numFmtId="41" fontId="157" fillId="54" borderId="0" xfId="1033" applyNumberFormat="1" applyFont="1" applyFill="1" applyBorder="1" applyAlignment="1" applyProtection="1">
      <alignment horizontal="right"/>
    </xf>
    <xf numFmtId="37" fontId="159" fillId="0" borderId="0" xfId="1033" applyNumberFormat="1" applyFont="1" applyFill="1" applyBorder="1" applyAlignment="1" applyProtection="1">
      <alignment horizontal="left" indent="1"/>
    </xf>
    <xf numFmtId="164" fontId="157" fillId="54" borderId="74" xfId="1033" applyNumberFormat="1" applyFont="1" applyFill="1" applyBorder="1" applyAlignment="1" applyProtection="1">
      <alignment horizontal="right"/>
    </xf>
    <xf numFmtId="0" fontId="157" fillId="54" borderId="76" xfId="1033" applyFont="1" applyFill="1" applyBorder="1" applyAlignment="1" applyProtection="1">
      <alignment horizontal="right"/>
    </xf>
    <xf numFmtId="41" fontId="159" fillId="96" borderId="33" xfId="1033" applyNumberFormat="1" applyFont="1" applyFill="1" applyBorder="1" applyAlignment="1" applyProtection="1">
      <alignment horizontal="right"/>
    </xf>
    <xf numFmtId="164" fontId="157" fillId="54" borderId="78" xfId="1033" applyNumberFormat="1" applyFont="1" applyFill="1" applyBorder="1" applyAlignment="1" applyProtection="1">
      <alignment horizontal="right"/>
    </xf>
    <xf numFmtId="37" fontId="157" fillId="0" borderId="0" xfId="1033" applyNumberFormat="1" applyFont="1" applyFill="1" applyBorder="1" applyProtection="1"/>
    <xf numFmtId="41" fontId="157" fillId="54" borderId="63" xfId="1033" applyNumberFormat="1" applyFont="1" applyFill="1" applyBorder="1" applyAlignment="1" applyProtection="1">
      <alignment horizontal="right"/>
    </xf>
    <xf numFmtId="37" fontId="157" fillId="94" borderId="63" xfId="1033" applyNumberFormat="1" applyFont="1" applyFill="1" applyBorder="1" applyProtection="1"/>
    <xf numFmtId="37" fontId="157" fillId="94" borderId="0" xfId="1033" applyNumberFormat="1" applyFont="1" applyFill="1" applyBorder="1" applyProtection="1"/>
    <xf numFmtId="41" fontId="157" fillId="94" borderId="68" xfId="1033" applyNumberFormat="1" applyFont="1" applyFill="1" applyBorder="1" applyAlignment="1" applyProtection="1">
      <alignment horizontal="right"/>
    </xf>
    <xf numFmtId="0" fontId="157" fillId="94" borderId="73" xfId="1033" applyFont="1" applyFill="1" applyBorder="1" applyAlignment="1" applyProtection="1">
      <alignment horizontal="right"/>
    </xf>
    <xf numFmtId="41" fontId="159" fillId="94" borderId="20" xfId="1033" applyNumberFormat="1" applyFont="1" applyFill="1" applyBorder="1" applyAlignment="1" applyProtection="1">
      <alignment horizontal="right"/>
    </xf>
    <xf numFmtId="202" fontId="159" fillId="94" borderId="63" xfId="751" applyNumberFormat="1" applyFont="1" applyFill="1" applyBorder="1" applyProtection="1"/>
    <xf numFmtId="41" fontId="157" fillId="94" borderId="79" xfId="1033" applyNumberFormat="1" applyFont="1" applyFill="1" applyBorder="1" applyAlignment="1" applyProtection="1">
      <alignment horizontal="right"/>
    </xf>
    <xf numFmtId="41" fontId="157" fillId="54" borderId="74" xfId="1033" applyNumberFormat="1" applyFont="1" applyFill="1" applyBorder="1" applyAlignment="1" applyProtection="1">
      <alignment horizontal="right"/>
    </xf>
    <xf numFmtId="41" fontId="157" fillId="54" borderId="78" xfId="1033" applyNumberFormat="1" applyFont="1" applyFill="1" applyBorder="1" applyAlignment="1" applyProtection="1">
      <alignment horizontal="right"/>
    </xf>
    <xf numFmtId="37" fontId="159" fillId="0" borderId="63" xfId="1033" applyNumberFormat="1" applyFont="1" applyFill="1" applyBorder="1" applyAlignment="1" applyProtection="1">
      <alignment horizontal="left" indent="1"/>
    </xf>
    <xf numFmtId="41" fontId="159" fillId="54" borderId="63" xfId="751" applyNumberFormat="1" applyFont="1" applyFill="1" applyBorder="1" applyProtection="1"/>
    <xf numFmtId="37" fontId="157" fillId="0" borderId="63" xfId="1033" applyNumberFormat="1" applyFont="1" applyFill="1" applyBorder="1" applyProtection="1"/>
    <xf numFmtId="164" fontId="157" fillId="94" borderId="60" xfId="1033" applyNumberFormat="1" applyFont="1" applyFill="1" applyBorder="1" applyAlignment="1" applyProtection="1">
      <alignment horizontal="right"/>
    </xf>
    <xf numFmtId="164" fontId="159" fillId="94" borderId="0" xfId="1033" applyNumberFormat="1" applyFont="1" applyFill="1" applyBorder="1" applyAlignment="1" applyProtection="1">
      <alignment horizontal="right"/>
    </xf>
    <xf numFmtId="0" fontId="157" fillId="97" borderId="0" xfId="1033" applyFont="1" applyFill="1" applyBorder="1" applyAlignment="1" applyProtection="1">
      <alignment horizontal="right"/>
    </xf>
    <xf numFmtId="202" fontId="159" fillId="97" borderId="63" xfId="751" applyNumberFormat="1" applyFont="1" applyFill="1" applyBorder="1" applyProtection="1"/>
    <xf numFmtId="164" fontId="157" fillId="97" borderId="0" xfId="1033" applyNumberFormat="1" applyFont="1" applyFill="1" applyBorder="1" applyAlignment="1" applyProtection="1">
      <alignment horizontal="right"/>
    </xf>
    <xf numFmtId="37" fontId="159" fillId="96" borderId="63" xfId="1033" applyNumberFormat="1" applyFont="1" applyFill="1" applyBorder="1" applyProtection="1"/>
    <xf numFmtId="37" fontId="159" fillId="96" borderId="0" xfId="1033" applyNumberFormat="1" applyFont="1" applyFill="1" applyBorder="1" applyProtection="1"/>
    <xf numFmtId="164" fontId="159" fillId="96" borderId="33" xfId="1033" applyNumberFormat="1" applyFont="1" applyFill="1" applyBorder="1" applyAlignment="1" applyProtection="1">
      <alignment horizontal="right"/>
    </xf>
    <xf numFmtId="0" fontId="157" fillId="0" borderId="63" xfId="1033" applyFont="1" applyFill="1" applyBorder="1" applyProtection="1"/>
    <xf numFmtId="0" fontId="157" fillId="0" borderId="0" xfId="1033" applyFont="1" applyFill="1" applyBorder="1" applyProtection="1"/>
    <xf numFmtId="164" fontId="159" fillId="96" borderId="0" xfId="1033" applyNumberFormat="1" applyFont="1" applyFill="1" applyBorder="1" applyAlignment="1" applyProtection="1">
      <alignment horizontal="right"/>
    </xf>
    <xf numFmtId="0" fontId="168" fillId="0" borderId="63" xfId="1033" applyFont="1" applyFill="1" applyBorder="1" applyProtection="1"/>
    <xf numFmtId="0" fontId="168" fillId="0" borderId="0" xfId="1033" applyFont="1" applyFill="1" applyBorder="1" applyProtection="1"/>
    <xf numFmtId="203" fontId="171" fillId="54" borderId="60" xfId="1110" applyNumberFormat="1" applyFont="1" applyFill="1" applyBorder="1" applyAlignment="1" applyProtection="1">
      <alignment horizontal="right"/>
    </xf>
    <xf numFmtId="0" fontId="171" fillId="54" borderId="72" xfId="1033" applyFont="1" applyFill="1" applyBorder="1" applyAlignment="1" applyProtection="1">
      <alignment horizontal="right"/>
    </xf>
    <xf numFmtId="203" fontId="168" fillId="0" borderId="0" xfId="1110" applyNumberFormat="1" applyFont="1" applyFill="1" applyBorder="1" applyAlignment="1" applyProtection="1">
      <alignment horizontal="right"/>
    </xf>
    <xf numFmtId="0" fontId="168" fillId="54" borderId="0" xfId="1033" applyFont="1" applyFill="1" applyBorder="1" applyAlignment="1" applyProtection="1">
      <alignment horizontal="right"/>
    </xf>
    <xf numFmtId="248" fontId="168" fillId="54" borderId="63" xfId="805" applyNumberFormat="1" applyFont="1" applyFill="1" applyBorder="1" applyProtection="1"/>
    <xf numFmtId="203" fontId="171" fillId="54" borderId="0" xfId="1110" applyNumberFormat="1" applyFont="1" applyFill="1" applyBorder="1" applyAlignment="1" applyProtection="1">
      <alignment horizontal="right"/>
    </xf>
    <xf numFmtId="164" fontId="159" fillId="96" borderId="0" xfId="724" applyNumberFormat="1" applyFont="1" applyFill="1" applyBorder="1" applyProtection="1"/>
    <xf numFmtId="0" fontId="168" fillId="54" borderId="63" xfId="1033" applyFont="1" applyFill="1" applyBorder="1" applyAlignment="1" applyProtection="1">
      <alignment vertical="top"/>
    </xf>
    <xf numFmtId="0" fontId="168" fillId="54" borderId="0" xfId="1033" applyFont="1" applyFill="1" applyBorder="1" applyAlignment="1" applyProtection="1">
      <alignment vertical="top"/>
    </xf>
    <xf numFmtId="248" fontId="168" fillId="54" borderId="0" xfId="805" applyNumberFormat="1" applyFont="1" applyFill="1" applyBorder="1" applyAlignment="1" applyProtection="1">
      <alignment horizontal="right" vertical="top"/>
    </xf>
    <xf numFmtId="0" fontId="157" fillId="94" borderId="60" xfId="1033" applyFont="1" applyFill="1" applyBorder="1" applyProtection="1"/>
    <xf numFmtId="0" fontId="157" fillId="94" borderId="72" xfId="1033" applyFont="1" applyFill="1" applyBorder="1" applyProtection="1"/>
    <xf numFmtId="0" fontId="159" fillId="98" borderId="0" xfId="1033" applyFont="1" applyFill="1" applyBorder="1" applyProtection="1"/>
    <xf numFmtId="0" fontId="159" fillId="94" borderId="63" xfId="1033" applyFont="1" applyFill="1" applyBorder="1" applyProtection="1"/>
    <xf numFmtId="0" fontId="159" fillId="54" borderId="63" xfId="1033" applyFont="1" applyFill="1" applyBorder="1" applyAlignment="1" applyProtection="1"/>
    <xf numFmtId="41" fontId="157" fillId="96" borderId="60" xfId="751" applyNumberFormat="1" applyFont="1" applyFill="1" applyBorder="1" applyProtection="1"/>
    <xf numFmtId="233" fontId="159" fillId="54" borderId="72" xfId="751" applyNumberFormat="1" applyFont="1" applyFill="1" applyBorder="1" applyProtection="1"/>
    <xf numFmtId="164" fontId="159" fillId="96" borderId="0" xfId="751" applyNumberFormat="1" applyFont="1" applyFill="1" applyBorder="1" applyProtection="1"/>
    <xf numFmtId="233" fontId="159" fillId="54" borderId="0" xfId="751" applyNumberFormat="1" applyFont="1" applyFill="1" applyBorder="1" applyProtection="1"/>
    <xf numFmtId="41" fontId="157" fillId="96" borderId="0" xfId="751" applyNumberFormat="1" applyFont="1" applyFill="1" applyBorder="1" applyProtection="1"/>
    <xf numFmtId="0" fontId="157" fillId="54" borderId="72" xfId="1033" applyFont="1" applyFill="1" applyBorder="1" applyAlignment="1" applyProtection="1">
      <alignment vertical="top"/>
    </xf>
    <xf numFmtId="41" fontId="159" fillId="96" borderId="0" xfId="751" applyNumberFormat="1" applyFont="1" applyFill="1" applyBorder="1" applyProtection="1"/>
    <xf numFmtId="0" fontId="159" fillId="54" borderId="63" xfId="1033" applyFont="1" applyFill="1" applyBorder="1" applyAlignment="1" applyProtection="1">
      <alignment vertical="top"/>
    </xf>
    <xf numFmtId="0" fontId="159" fillId="54" borderId="0" xfId="1033" applyFont="1" applyFill="1" applyBorder="1" applyAlignment="1" applyProtection="1">
      <alignment vertical="top"/>
    </xf>
    <xf numFmtId="0" fontId="157" fillId="0" borderId="72" xfId="1033" applyFont="1" applyFill="1" applyBorder="1" applyAlignment="1" applyProtection="1">
      <alignment vertical="top"/>
    </xf>
    <xf numFmtId="41" fontId="159" fillId="0" borderId="0" xfId="751" applyNumberFormat="1" applyFont="1" applyFill="1" applyBorder="1" applyProtection="1"/>
    <xf numFmtId="0" fontId="157" fillId="0" borderId="0" xfId="1033" applyFont="1" applyFill="1" applyBorder="1" applyAlignment="1" applyProtection="1">
      <alignment vertical="top"/>
    </xf>
    <xf numFmtId="202" fontId="159" fillId="0" borderId="0" xfId="751" applyNumberFormat="1" applyFont="1" applyFill="1" applyBorder="1" applyProtection="1"/>
    <xf numFmtId="202" fontId="159" fillId="0" borderId="63" xfId="751" applyNumberFormat="1" applyFont="1" applyFill="1" applyBorder="1" applyProtection="1"/>
    <xf numFmtId="0" fontId="157" fillId="54" borderId="0" xfId="1033" applyFont="1" applyFill="1" applyBorder="1" applyAlignment="1" applyProtection="1">
      <alignment vertical="top"/>
    </xf>
    <xf numFmtId="164" fontId="157" fillId="96" borderId="60" xfId="751" applyNumberFormat="1" applyFont="1" applyFill="1" applyBorder="1" applyProtection="1"/>
    <xf numFmtId="164" fontId="157" fillId="96" borderId="0" xfId="751" applyNumberFormat="1" applyFont="1" applyFill="1" applyBorder="1" applyProtection="1"/>
    <xf numFmtId="233" fontId="159" fillId="0" borderId="72" xfId="751" applyNumberFormat="1" applyFont="1" applyFill="1" applyBorder="1" applyProtection="1"/>
    <xf numFmtId="164" fontId="159" fillId="0" borderId="0" xfId="751" applyNumberFormat="1" applyFont="1" applyFill="1" applyBorder="1" applyProtection="1"/>
    <xf numFmtId="233" fontId="159" fillId="0" borderId="0" xfId="751" applyNumberFormat="1" applyFont="1" applyFill="1" applyBorder="1" applyProtection="1"/>
    <xf numFmtId="164" fontId="157" fillId="96" borderId="0" xfId="1033" applyNumberFormat="1" applyFont="1" applyFill="1" applyBorder="1" applyAlignment="1" applyProtection="1">
      <alignment horizontal="right"/>
    </xf>
    <xf numFmtId="0" fontId="157" fillId="0" borderId="72" xfId="1033" applyFont="1" applyFill="1" applyBorder="1" applyProtection="1"/>
    <xf numFmtId="0" fontId="157" fillId="54" borderId="72" xfId="1033" applyFont="1" applyFill="1" applyBorder="1" applyProtection="1"/>
    <xf numFmtId="0" fontId="157" fillId="97" borderId="63" xfId="1033" applyFont="1" applyFill="1" applyBorder="1" applyProtection="1"/>
    <xf numFmtId="0" fontId="157" fillId="97" borderId="0" xfId="1033" applyFont="1" applyFill="1" applyBorder="1" applyProtection="1"/>
    <xf numFmtId="0" fontId="157" fillId="97" borderId="60" xfId="1033" applyFont="1" applyFill="1" applyBorder="1" applyProtection="1"/>
    <xf numFmtId="0" fontId="159" fillId="54" borderId="0" xfId="1033" applyFont="1" applyFill="1" applyBorder="1" applyAlignment="1" applyProtection="1">
      <alignment horizontal="left" indent="1"/>
    </xf>
    <xf numFmtId="164" fontId="157" fillId="0" borderId="0" xfId="724" applyNumberFormat="1" applyFont="1" applyFill="1" applyBorder="1" applyProtection="1"/>
    <xf numFmtId="164" fontId="159" fillId="0" borderId="0" xfId="724" applyNumberFormat="1" applyFont="1" applyFill="1" applyBorder="1" applyProtection="1"/>
    <xf numFmtId="0" fontId="178" fillId="54" borderId="0" xfId="1033" applyFont="1" applyFill="1" applyBorder="1" applyProtection="1"/>
    <xf numFmtId="0" fontId="162" fillId="54" borderId="0" xfId="1033" applyFont="1" applyFill="1" applyBorder="1"/>
    <xf numFmtId="0" fontId="188" fillId="54" borderId="0" xfId="1033" applyFont="1" applyFill="1" applyProtection="1"/>
    <xf numFmtId="0" fontId="158" fillId="54" borderId="0" xfId="1033" applyFont="1" applyFill="1" applyProtection="1"/>
    <xf numFmtId="0" fontId="188" fillId="54" borderId="0" xfId="1033" applyFont="1" applyFill="1" applyBorder="1" applyProtection="1"/>
    <xf numFmtId="0" fontId="188" fillId="0" borderId="0" xfId="1033" applyFont="1" applyFill="1" applyProtection="1"/>
    <xf numFmtId="0" fontId="188" fillId="0" borderId="0" xfId="1033" applyFont="1" applyFill="1"/>
    <xf numFmtId="37" fontId="158" fillId="54" borderId="0" xfId="1033" applyNumberFormat="1" applyFont="1" applyFill="1" applyAlignment="1" applyProtection="1">
      <alignment horizontal="left"/>
    </xf>
    <xf numFmtId="37" fontId="188" fillId="54" borderId="0" xfId="1033" applyNumberFormat="1" applyFont="1" applyFill="1" applyAlignment="1" applyProtection="1">
      <alignment horizontal="left"/>
    </xf>
    <xf numFmtId="37" fontId="158" fillId="54" borderId="0" xfId="1033" applyNumberFormat="1" applyFont="1" applyFill="1" applyBorder="1" applyAlignment="1" applyProtection="1">
      <alignment horizontal="left"/>
    </xf>
    <xf numFmtId="37" fontId="189" fillId="54" borderId="0" xfId="1033" applyNumberFormat="1" applyFont="1" applyFill="1" applyAlignment="1" applyProtection="1">
      <alignment horizontal="left"/>
    </xf>
    <xf numFmtId="37" fontId="161" fillId="54" borderId="0" xfId="1033" applyNumberFormat="1" applyFont="1" applyFill="1" applyAlignment="1" applyProtection="1">
      <alignment horizontal="left"/>
    </xf>
    <xf numFmtId="0" fontId="67" fillId="54" borderId="7" xfId="1033" applyFont="1" applyFill="1" applyBorder="1" applyAlignment="1" applyProtection="1">
      <alignment horizontal="right" wrapText="1"/>
    </xf>
    <xf numFmtId="0" fontId="154" fillId="54" borderId="0" xfId="1033" applyFont="1" applyFill="1" applyBorder="1" applyAlignment="1" applyProtection="1">
      <alignment horizontal="right" wrapText="1"/>
    </xf>
    <xf numFmtId="0" fontId="154" fillId="54" borderId="7" xfId="1033" applyFont="1" applyFill="1" applyBorder="1" applyAlignment="1" applyProtection="1">
      <alignment horizontal="right" wrapText="1"/>
    </xf>
    <xf numFmtId="0" fontId="154" fillId="54" borderId="7" xfId="1033" applyFont="1" applyFill="1" applyBorder="1" applyAlignment="1" applyProtection="1">
      <alignment horizontal="right"/>
    </xf>
    <xf numFmtId="37" fontId="190" fillId="54" borderId="0" xfId="1033" applyNumberFormat="1" applyFont="1" applyFill="1" applyBorder="1" applyAlignment="1" applyProtection="1">
      <alignment wrapText="1"/>
    </xf>
    <xf numFmtId="0" fontId="188" fillId="94" borderId="0" xfId="1033" applyFont="1" applyFill="1" applyProtection="1"/>
    <xf numFmtId="0" fontId="188" fillId="94" borderId="0" xfId="1033" applyFont="1" applyFill="1"/>
    <xf numFmtId="0" fontId="188" fillId="54" borderId="0" xfId="1033" applyFont="1" applyFill="1" applyBorder="1"/>
    <xf numFmtId="41" fontId="188" fillId="0" borderId="0" xfId="1033" applyNumberFormat="1" applyFont="1" applyFill="1" applyProtection="1"/>
    <xf numFmtId="0" fontId="188" fillId="54" borderId="0" xfId="1033" applyFont="1" applyFill="1"/>
    <xf numFmtId="0" fontId="192" fillId="54" borderId="0" xfId="1033" applyFont="1" applyFill="1" applyProtection="1"/>
    <xf numFmtId="202" fontId="193" fillId="54" borderId="0" xfId="1110" applyNumberFormat="1" applyFont="1" applyFill="1" applyBorder="1" applyAlignment="1" applyProtection="1">
      <alignment horizontal="right"/>
    </xf>
    <xf numFmtId="203" fontId="180" fillId="54" borderId="0" xfId="1105" applyNumberFormat="1" applyFont="1" applyFill="1"/>
    <xf numFmtId="0" fontId="192" fillId="54" borderId="0" xfId="1033" applyFont="1" applyFill="1"/>
    <xf numFmtId="203" fontId="188" fillId="54" borderId="0" xfId="1105" applyNumberFormat="1" applyFont="1" applyFill="1"/>
    <xf numFmtId="0" fontId="188" fillId="54" borderId="0" xfId="1033" applyFont="1" applyFill="1" applyBorder="1" applyAlignment="1" applyProtection="1">
      <alignment vertical="top"/>
    </xf>
    <xf numFmtId="203" fontId="193" fillId="54" borderId="0" xfId="1110" applyNumberFormat="1" applyFont="1" applyFill="1" applyBorder="1" applyAlignment="1" applyProtection="1">
      <alignment horizontal="right" vertical="top"/>
    </xf>
    <xf numFmtId="0" fontId="188" fillId="54" borderId="0" xfId="1033" applyFont="1" applyFill="1" applyBorder="1" applyAlignment="1">
      <alignment vertical="top"/>
    </xf>
    <xf numFmtId="0" fontId="188" fillId="95" borderId="0" xfId="1033" applyFont="1" applyFill="1" applyProtection="1"/>
    <xf numFmtId="0" fontId="188" fillId="54" borderId="0" xfId="1033" applyFont="1" applyFill="1" applyAlignment="1" applyProtection="1"/>
    <xf numFmtId="0" fontId="188" fillId="54" borderId="0" xfId="1033" applyFont="1" applyFill="1" applyAlignment="1"/>
    <xf numFmtId="0" fontId="188" fillId="54" borderId="0" xfId="1033" applyFont="1" applyFill="1" applyAlignment="1" applyProtection="1">
      <alignment vertical="top"/>
    </xf>
    <xf numFmtId="0" fontId="188" fillId="54" borderId="0" xfId="1033" applyFont="1" applyFill="1" applyAlignment="1">
      <alignment vertical="top"/>
    </xf>
    <xf numFmtId="0" fontId="188" fillId="97" borderId="0" xfId="1033" applyFont="1" applyFill="1" applyProtection="1"/>
    <xf numFmtId="0" fontId="191" fillId="96" borderId="0" xfId="1033" applyFont="1" applyFill="1" applyBorder="1" applyAlignment="1" applyProtection="1">
      <alignment horizontal="left"/>
    </xf>
    <xf numFmtId="0" fontId="167" fillId="96" borderId="0" xfId="1033" applyFont="1" applyFill="1" applyBorder="1" applyAlignment="1" applyProtection="1">
      <alignment horizontal="left" vertical="top"/>
    </xf>
    <xf numFmtId="0" fontId="139" fillId="96" borderId="0" xfId="1033" applyFont="1" applyFill="1" applyBorder="1" applyAlignment="1" applyProtection="1">
      <alignment horizontal="left" vertical="top"/>
    </xf>
    <xf numFmtId="0" fontId="158" fillId="54" borderId="0" xfId="1033" applyFont="1" applyFill="1"/>
    <xf numFmtId="0" fontId="67" fillId="54" borderId="0" xfId="1033" applyFont="1" applyFill="1" applyAlignment="1" applyProtection="1">
      <alignment horizontal="right"/>
    </xf>
    <xf numFmtId="0" fontId="159" fillId="0" borderId="0" xfId="1033" applyFont="1" applyFill="1" applyBorder="1"/>
    <xf numFmtId="0" fontId="200" fillId="0" borderId="0" xfId="1033" applyFont="1" applyProtection="1"/>
    <xf numFmtId="0" fontId="200" fillId="0" borderId="0" xfId="1033" applyFont="1" applyBorder="1" applyProtection="1"/>
    <xf numFmtId="0" fontId="200" fillId="0" borderId="0" xfId="1033" applyFont="1"/>
    <xf numFmtId="0" fontId="201" fillId="0" borderId="0" xfId="1033" applyFont="1" applyBorder="1" applyAlignment="1" applyProtection="1">
      <alignment horizontal="left"/>
    </xf>
    <xf numFmtId="0" fontId="202" fillId="0" borderId="0" xfId="1033" applyFont="1" applyBorder="1" applyProtection="1"/>
    <xf numFmtId="0" fontId="203" fillId="54" borderId="0" xfId="1033" applyFont="1" applyFill="1" applyBorder="1" applyAlignment="1" applyProtection="1">
      <alignment horizontal="left"/>
    </xf>
    <xf numFmtId="0" fontId="200" fillId="54" borderId="0" xfId="1033" applyFont="1" applyFill="1" applyBorder="1" applyAlignment="1" applyProtection="1">
      <alignment horizontal="left"/>
    </xf>
    <xf numFmtId="0" fontId="200" fillId="54" borderId="0" xfId="1033" applyFont="1" applyFill="1" applyBorder="1" applyProtection="1"/>
    <xf numFmtId="0" fontId="200" fillId="54" borderId="0" xfId="1033" quotePrefix="1" applyFont="1" applyFill="1" applyBorder="1" applyAlignment="1" applyProtection="1">
      <alignment horizontal="left"/>
    </xf>
    <xf numFmtId="0" fontId="204" fillId="54" borderId="0" xfId="958" applyFont="1" applyFill="1" applyBorder="1" applyAlignment="1" applyProtection="1">
      <alignment horizontal="left"/>
    </xf>
    <xf numFmtId="0" fontId="203" fillId="54" borderId="0" xfId="1033" applyFont="1" applyFill="1" applyBorder="1" applyAlignment="1" applyProtection="1"/>
    <xf numFmtId="0" fontId="3" fillId="0" borderId="0" xfId="958" applyFont="1" applyAlignment="1" applyProtection="1"/>
    <xf numFmtId="0" fontId="3" fillId="0" borderId="0" xfId="1033" applyFont="1" applyFill="1"/>
    <xf numFmtId="202" fontId="159" fillId="0" borderId="0" xfId="751" applyNumberFormat="1" applyFont="1" applyFill="1" applyBorder="1" applyAlignment="1" applyProtection="1">
      <alignment horizontal="right"/>
    </xf>
    <xf numFmtId="202" fontId="159" fillId="96" borderId="0" xfId="751" applyNumberFormat="1" applyFont="1" applyFill="1" applyBorder="1" applyAlignment="1" applyProtection="1">
      <alignment horizontal="right"/>
    </xf>
    <xf numFmtId="0" fontId="158" fillId="0" borderId="0" xfId="1033" applyFont="1" applyFill="1" applyProtection="1"/>
    <xf numFmtId="0" fontId="188" fillId="0" borderId="0" xfId="1033" applyFont="1" applyFill="1" applyBorder="1" applyProtection="1"/>
    <xf numFmtId="0" fontId="159" fillId="0" borderId="0" xfId="1033" applyFont="1" applyFill="1" applyBorder="1" applyAlignment="1" applyProtection="1">
      <alignment horizontal="left" indent="1"/>
    </xf>
    <xf numFmtId="164" fontId="157" fillId="0" borderId="60" xfId="724" applyNumberFormat="1" applyFont="1" applyFill="1" applyBorder="1" applyProtection="1"/>
    <xf numFmtId="41" fontId="157" fillId="0" borderId="71" xfId="751" applyNumberFormat="1" applyFont="1" applyFill="1" applyBorder="1" applyProtection="1"/>
    <xf numFmtId="37" fontId="160" fillId="54" borderId="0" xfId="1033" applyNumberFormat="1" applyFont="1" applyFill="1" applyBorder="1" applyProtection="1"/>
    <xf numFmtId="210" fontId="160" fillId="0" borderId="5" xfId="1033" applyNumberFormat="1" applyFont="1" applyFill="1" applyBorder="1" applyProtection="1"/>
    <xf numFmtId="0" fontId="189" fillId="0" borderId="0" xfId="1033" applyFont="1" applyFill="1" applyBorder="1" applyProtection="1"/>
    <xf numFmtId="202" fontId="159" fillId="54" borderId="0" xfId="805" applyNumberFormat="1" applyFont="1" applyFill="1" applyBorder="1" applyAlignment="1" applyProtection="1">
      <alignment horizontal="right"/>
    </xf>
    <xf numFmtId="202" fontId="159" fillId="54" borderId="20" xfId="805" applyNumberFormat="1" applyFont="1" applyFill="1" applyBorder="1" applyAlignment="1" applyProtection="1">
      <alignment horizontal="right"/>
    </xf>
    <xf numFmtId="0" fontId="159" fillId="94" borderId="0" xfId="1033" applyFont="1" applyFill="1" applyAlignment="1" applyProtection="1">
      <alignment horizontal="right"/>
    </xf>
    <xf numFmtId="202" fontId="159" fillId="54" borderId="0" xfId="751" applyNumberFormat="1" applyFont="1" applyFill="1" applyBorder="1" applyAlignment="1" applyProtection="1">
      <alignment horizontal="right"/>
    </xf>
    <xf numFmtId="202" fontId="159" fillId="96" borderId="33" xfId="751" applyNumberFormat="1" applyFont="1" applyFill="1" applyBorder="1" applyAlignment="1" applyProtection="1">
      <alignment horizontal="right"/>
    </xf>
    <xf numFmtId="202" fontId="159" fillId="94" borderId="20" xfId="751" applyNumberFormat="1" applyFont="1" applyFill="1" applyBorder="1" applyAlignment="1" applyProtection="1">
      <alignment horizontal="right"/>
    </xf>
    <xf numFmtId="202" fontId="159" fillId="94" borderId="0" xfId="751" applyNumberFormat="1" applyFont="1" applyFill="1" applyBorder="1" applyAlignment="1" applyProtection="1">
      <alignment horizontal="right"/>
    </xf>
    <xf numFmtId="248" fontId="168" fillId="54" borderId="0" xfId="805" applyNumberFormat="1" applyFont="1" applyFill="1" applyBorder="1" applyAlignment="1" applyProtection="1">
      <alignment horizontal="right"/>
    </xf>
    <xf numFmtId="37" fontId="159" fillId="94" borderId="0" xfId="1033" applyNumberFormat="1" applyFont="1" applyFill="1" applyBorder="1" applyAlignment="1" applyProtection="1">
      <alignment horizontal="right"/>
    </xf>
    <xf numFmtId="202" fontId="159" fillId="54" borderId="0" xfId="805" applyNumberFormat="1" applyFont="1" applyFill="1" applyBorder="1" applyAlignment="1" applyProtection="1">
      <alignment horizontal="right" vertical="top"/>
    </xf>
    <xf numFmtId="233" fontId="159" fillId="94" borderId="0" xfId="724" applyNumberFormat="1" applyFont="1" applyFill="1" applyBorder="1" applyAlignment="1" applyProtection="1">
      <alignment horizontal="right"/>
    </xf>
    <xf numFmtId="164" fontId="160" fillId="0" borderId="0" xfId="0" applyNumberFormat="1" applyFont="1" applyFill="1" applyBorder="1" applyProtection="1"/>
    <xf numFmtId="0" fontId="160" fillId="96" borderId="0" xfId="1033" applyFont="1" applyFill="1" applyBorder="1" applyAlignment="1" applyProtection="1">
      <alignment horizontal="left"/>
    </xf>
    <xf numFmtId="0" fontId="160" fillId="54" borderId="0" xfId="1033" applyFont="1" applyFill="1" applyBorder="1" applyAlignment="1" applyProtection="1">
      <alignment horizontal="left" indent="1"/>
    </xf>
    <xf numFmtId="0" fontId="190" fillId="96" borderId="0" xfId="1033" applyFont="1" applyFill="1" applyBorder="1" applyProtection="1"/>
    <xf numFmtId="0" fontId="190" fillId="0" borderId="0" xfId="1033" applyFont="1" applyFill="1" applyBorder="1" applyProtection="1"/>
    <xf numFmtId="0" fontId="154" fillId="0" borderId="0" xfId="1033" applyFont="1" applyFill="1" applyBorder="1" applyProtection="1"/>
    <xf numFmtId="0" fontId="154" fillId="96" borderId="0" xfId="1033" applyFont="1" applyFill="1" applyBorder="1" applyProtection="1"/>
    <xf numFmtId="0" fontId="67" fillId="96" borderId="0" xfId="1033" applyFont="1" applyFill="1" applyBorder="1" applyProtection="1"/>
    <xf numFmtId="164" fontId="154" fillId="96" borderId="0" xfId="1033" applyNumberFormat="1" applyFont="1" applyFill="1" applyBorder="1" applyProtection="1"/>
    <xf numFmtId="164" fontId="154" fillId="0" borderId="0" xfId="1033" applyNumberFormat="1" applyFont="1" applyFill="1" applyBorder="1" applyProtection="1"/>
    <xf numFmtId="0" fontId="161" fillId="54" borderId="7" xfId="1033" applyFont="1" applyFill="1" applyBorder="1" applyAlignment="1" applyProtection="1">
      <alignment horizontal="right"/>
    </xf>
    <xf numFmtId="0" fontId="160" fillId="54" borderId="7" xfId="1033" applyFont="1" applyFill="1" applyBorder="1" applyAlignment="1" applyProtection="1">
      <alignment horizontal="right"/>
    </xf>
    <xf numFmtId="0" fontId="161" fillId="54" borderId="7" xfId="1033" applyFont="1" applyFill="1" applyBorder="1" applyAlignment="1" applyProtection="1">
      <alignment horizontal="right" wrapText="1"/>
    </xf>
    <xf numFmtId="0" fontId="160" fillId="54" borderId="7" xfId="1033" applyFont="1" applyFill="1" applyBorder="1" applyAlignment="1" applyProtection="1">
      <alignment horizontal="right" wrapText="1"/>
    </xf>
    <xf numFmtId="0" fontId="161" fillId="96" borderId="0" xfId="1033" applyFont="1" applyFill="1" applyBorder="1" applyAlignment="1" applyProtection="1">
      <alignment horizontal="left"/>
    </xf>
    <xf numFmtId="191" fontId="161" fillId="0" borderId="0" xfId="724" applyNumberFormat="1" applyFont="1" applyFill="1" applyBorder="1" applyAlignment="1" applyProtection="1">
      <alignment horizontal="right"/>
    </xf>
    <xf numFmtId="191" fontId="160" fillId="0" borderId="0" xfId="724" applyNumberFormat="1" applyFont="1" applyFill="1" applyBorder="1" applyAlignment="1" applyProtection="1">
      <alignment horizontal="right"/>
    </xf>
    <xf numFmtId="191" fontId="161" fillId="0" borderId="65" xfId="724" applyNumberFormat="1" applyFont="1" applyFill="1" applyBorder="1" applyAlignment="1" applyProtection="1">
      <alignment horizontal="right"/>
    </xf>
    <xf numFmtId="191" fontId="160" fillId="0" borderId="65" xfId="724" applyNumberFormat="1" applyFont="1" applyFill="1" applyBorder="1" applyAlignment="1" applyProtection="1">
      <alignment horizontal="right"/>
    </xf>
    <xf numFmtId="0" fontId="139" fillId="54" borderId="0" xfId="1033" applyFont="1" applyFill="1" applyBorder="1" applyAlignment="1" applyProtection="1">
      <alignment horizontal="right"/>
    </xf>
    <xf numFmtId="41" fontId="159" fillId="97" borderId="20" xfId="1033" applyNumberFormat="1" applyFont="1" applyFill="1" applyBorder="1" applyAlignment="1" applyProtection="1">
      <alignment horizontal="right"/>
    </xf>
    <xf numFmtId="41" fontId="157" fillId="97" borderId="79" xfId="1033" applyNumberFormat="1" applyFont="1" applyFill="1" applyBorder="1" applyAlignment="1" applyProtection="1">
      <alignment horizontal="right"/>
    </xf>
    <xf numFmtId="202" fontId="159" fillId="54" borderId="33" xfId="751" applyNumberFormat="1" applyFont="1" applyFill="1" applyBorder="1" applyAlignment="1" applyProtection="1">
      <alignment horizontal="right"/>
    </xf>
    <xf numFmtId="37" fontId="157" fillId="96" borderId="0" xfId="1033" applyNumberFormat="1" applyFont="1" applyFill="1" applyBorder="1" applyAlignment="1" applyProtection="1">
      <alignment horizontal="left" indent="1"/>
    </xf>
    <xf numFmtId="233" fontId="157" fillId="96" borderId="60" xfId="724" applyNumberFormat="1" applyFont="1" applyFill="1" applyBorder="1" applyProtection="1"/>
    <xf numFmtId="233" fontId="159" fillId="96" borderId="0" xfId="724" applyNumberFormat="1" applyFont="1" applyFill="1" applyBorder="1" applyProtection="1"/>
    <xf numFmtId="233" fontId="159" fillId="96" borderId="0" xfId="724" applyNumberFormat="1" applyFont="1" applyFill="1" applyBorder="1" applyAlignment="1" applyProtection="1">
      <alignment horizontal="right"/>
    </xf>
    <xf numFmtId="202" fontId="159" fillId="96" borderId="0" xfId="805" applyNumberFormat="1" applyFont="1" applyFill="1" applyBorder="1" applyAlignment="1" applyProtection="1">
      <alignment horizontal="right"/>
    </xf>
    <xf numFmtId="37" fontId="168" fillId="96" borderId="0" xfId="1033" applyNumberFormat="1" applyFont="1" applyFill="1" applyBorder="1" applyAlignment="1" applyProtection="1">
      <alignment horizontal="left" indent="2"/>
    </xf>
    <xf numFmtId="202" fontId="171" fillId="96" borderId="60" xfId="1105" applyNumberFormat="1" applyFont="1" applyFill="1" applyBorder="1" applyAlignment="1" applyProtection="1">
      <alignment horizontal="right"/>
    </xf>
    <xf numFmtId="41" fontId="168" fillId="96" borderId="0" xfId="1033" applyNumberFormat="1" applyFont="1" applyFill="1" applyBorder="1" applyProtection="1"/>
    <xf numFmtId="248" fontId="168" fillId="96" borderId="0" xfId="805" applyNumberFormat="1" applyFont="1" applyFill="1" applyBorder="1" applyProtection="1"/>
    <xf numFmtId="248" fontId="168" fillId="96" borderId="0" xfId="805" applyNumberFormat="1" applyFont="1" applyFill="1" applyBorder="1" applyAlignment="1" applyProtection="1">
      <alignment horizontal="right"/>
    </xf>
    <xf numFmtId="233" fontId="157" fillId="96" borderId="68" xfId="724" applyNumberFormat="1" applyFont="1" applyFill="1" applyBorder="1" applyProtection="1"/>
    <xf numFmtId="233" fontId="159" fillId="96" borderId="20" xfId="724" applyNumberFormat="1" applyFont="1" applyFill="1" applyBorder="1" applyProtection="1"/>
    <xf numFmtId="202" fontId="159" fillId="96" borderId="20" xfId="805" applyNumberFormat="1" applyFont="1" applyFill="1" applyBorder="1" applyAlignment="1" applyProtection="1">
      <alignment horizontal="right"/>
    </xf>
    <xf numFmtId="202" fontId="171" fillId="96" borderId="71" xfId="1105" applyNumberFormat="1" applyFont="1" applyFill="1" applyBorder="1" applyProtection="1"/>
    <xf numFmtId="259" fontId="168" fillId="96" borderId="0" xfId="805" applyNumberFormat="1" applyFont="1" applyFill="1" applyBorder="1" applyAlignment="1" applyProtection="1">
      <alignment horizontal="right"/>
    </xf>
    <xf numFmtId="41" fontId="157" fillId="96" borderId="60" xfId="1033" applyNumberFormat="1" applyFont="1" applyFill="1" applyBorder="1" applyAlignment="1" applyProtection="1">
      <alignment horizontal="right"/>
    </xf>
    <xf numFmtId="0" fontId="157" fillId="96" borderId="72" xfId="1033" applyFont="1" applyFill="1" applyBorder="1" applyAlignment="1" applyProtection="1">
      <alignment horizontal="right"/>
    </xf>
    <xf numFmtId="41" fontId="157" fillId="96" borderId="0" xfId="1033" applyNumberFormat="1" applyFont="1" applyFill="1" applyBorder="1" applyAlignment="1" applyProtection="1">
      <alignment horizontal="right"/>
    </xf>
    <xf numFmtId="0" fontId="159" fillId="96" borderId="0" xfId="1033" applyFont="1" applyFill="1" applyBorder="1" applyAlignment="1" applyProtection="1">
      <alignment horizontal="right"/>
    </xf>
    <xf numFmtId="202" fontId="159" fillId="96" borderId="63" xfId="751" applyNumberFormat="1" applyFont="1" applyFill="1" applyBorder="1" applyProtection="1"/>
    <xf numFmtId="164" fontId="157" fillId="96" borderId="60" xfId="724" applyNumberFormat="1" applyFont="1" applyFill="1" applyBorder="1" applyProtection="1"/>
    <xf numFmtId="202" fontId="159" fillId="96" borderId="0" xfId="751" applyNumberFormat="1" applyFont="1" applyFill="1" applyBorder="1" applyProtection="1"/>
    <xf numFmtId="0" fontId="157" fillId="96" borderId="0" xfId="1033" applyFont="1" applyFill="1" applyBorder="1" applyAlignment="1" applyProtection="1">
      <alignment horizontal="right"/>
    </xf>
    <xf numFmtId="202" fontId="157" fillId="96" borderId="60" xfId="751" applyNumberFormat="1" applyFont="1" applyFill="1" applyBorder="1" applyAlignment="1" applyProtection="1">
      <alignment horizontal="right"/>
    </xf>
    <xf numFmtId="203" fontId="157" fillId="96" borderId="72" xfId="1110" applyNumberFormat="1" applyFont="1" applyFill="1" applyBorder="1" applyAlignment="1" applyProtection="1">
      <alignment horizontal="right" vertical="top"/>
    </xf>
    <xf numFmtId="0" fontId="159" fillId="96" borderId="0" xfId="1033" applyFont="1" applyFill="1" applyBorder="1" applyAlignment="1" applyProtection="1">
      <alignment horizontal="right" vertical="top"/>
    </xf>
    <xf numFmtId="248" fontId="168" fillId="96" borderId="0" xfId="805" applyNumberFormat="1" applyFont="1" applyFill="1" applyBorder="1" applyAlignment="1" applyProtection="1">
      <alignment horizontal="right" vertical="top"/>
    </xf>
    <xf numFmtId="248" fontId="168" fillId="96" borderId="63" xfId="805" applyNumberFormat="1" applyFont="1" applyFill="1" applyBorder="1" applyAlignment="1" applyProtection="1">
      <alignment vertical="top"/>
    </xf>
    <xf numFmtId="203" fontId="171" fillId="96" borderId="60" xfId="1110" applyNumberFormat="1" applyFont="1" applyFill="1" applyBorder="1" applyAlignment="1" applyProtection="1">
      <alignment horizontal="right" vertical="top"/>
    </xf>
    <xf numFmtId="202" fontId="67" fillId="96" borderId="0" xfId="751" applyNumberFormat="1" applyFont="1" applyFill="1" applyBorder="1" applyAlignment="1" applyProtection="1">
      <alignment horizontal="right"/>
    </xf>
    <xf numFmtId="37" fontId="88" fillId="96" borderId="0" xfId="1033" applyNumberFormat="1" applyFont="1" applyFill="1" applyProtection="1"/>
    <xf numFmtId="37" fontId="159" fillId="96" borderId="0" xfId="1033" applyNumberFormat="1" applyFont="1" applyFill="1" applyProtection="1"/>
    <xf numFmtId="37" fontId="168" fillId="0" borderId="0" xfId="1033" applyNumberFormat="1" applyFont="1" applyFill="1" applyBorder="1" applyAlignment="1" applyProtection="1">
      <alignment horizontal="left" indent="2"/>
    </xf>
    <xf numFmtId="0" fontId="177" fillId="96" borderId="0" xfId="0" applyFont="1" applyFill="1" applyAlignment="1">
      <alignment horizontal="left" vertical="top" wrapText="1"/>
    </xf>
    <xf numFmtId="0" fontId="177" fillId="0" borderId="0" xfId="0" applyFont="1"/>
    <xf numFmtId="0" fontId="139" fillId="0" borderId="0" xfId="0" applyFont="1" applyFill="1" applyProtection="1"/>
    <xf numFmtId="0" fontId="139" fillId="0" borderId="0" xfId="0" applyNumberFormat="1" applyFont="1" applyAlignment="1" applyProtection="1">
      <alignment horizontal="left" indent="3"/>
    </xf>
    <xf numFmtId="0" fontId="139" fillId="0" borderId="0" xfId="0" applyFont="1" applyFill="1" applyBorder="1" applyAlignment="1" applyProtection="1">
      <alignment horizontal="left" vertical="center" indent="3"/>
    </xf>
    <xf numFmtId="0" fontId="3" fillId="0" borderId="0" xfId="0" applyFont="1" applyFill="1"/>
    <xf numFmtId="0" fontId="3" fillId="0" borderId="0" xfId="0" applyFont="1" applyFill="1" applyAlignment="1"/>
    <xf numFmtId="0" fontId="3" fillId="0" borderId="0" xfId="0" applyFont="1" applyAlignment="1"/>
    <xf numFmtId="0" fontId="88" fillId="0" borderId="0" xfId="0" applyFont="1" applyFill="1" applyAlignment="1">
      <alignment vertical="center" wrapText="1"/>
    </xf>
    <xf numFmtId="0" fontId="159" fillId="0" borderId="0" xfId="0" applyFont="1"/>
    <xf numFmtId="0" fontId="159" fillId="0" borderId="0" xfId="0" applyFont="1" applyProtection="1"/>
    <xf numFmtId="0" fontId="159" fillId="94" borderId="0" xfId="0" applyFont="1" applyFill="1"/>
    <xf numFmtId="0" fontId="159" fillId="54" borderId="0" xfId="0" applyFont="1" applyFill="1"/>
    <xf numFmtId="0" fontId="3" fillId="54" borderId="0" xfId="0" applyFont="1" applyFill="1"/>
    <xf numFmtId="0" fontId="188" fillId="0" borderId="0" xfId="0" applyNumberFormat="1" applyFont="1" applyAlignment="1" applyProtection="1">
      <alignment horizontal="left" indent="3"/>
    </xf>
    <xf numFmtId="0" fontId="208" fillId="0" borderId="0" xfId="1033" applyFont="1" applyFill="1" applyBorder="1" applyProtection="1"/>
    <xf numFmtId="37" fontId="208" fillId="0" borderId="0" xfId="1033" applyNumberFormat="1" applyFont="1" applyFill="1" applyAlignment="1" applyProtection="1">
      <alignment horizontal="left"/>
    </xf>
    <xf numFmtId="0" fontId="210" fillId="0" borderId="0" xfId="1033" applyFont="1" applyFill="1" applyBorder="1" applyProtection="1"/>
    <xf numFmtId="233" fontId="209" fillId="0" borderId="0" xfId="753" applyNumberFormat="1" applyFont="1" applyFill="1" applyBorder="1" applyProtection="1"/>
    <xf numFmtId="233" fontId="208" fillId="0" borderId="0" xfId="753" applyNumberFormat="1" applyFont="1" applyFill="1" applyBorder="1" applyProtection="1"/>
    <xf numFmtId="0" fontId="208" fillId="0" borderId="0" xfId="1033" applyFont="1" applyFill="1" applyBorder="1" applyAlignment="1" applyProtection="1">
      <alignment horizontal="left" indent="1"/>
    </xf>
    <xf numFmtId="0" fontId="209" fillId="0" borderId="0" xfId="1033" applyFont="1" applyFill="1" applyBorder="1" applyAlignment="1" applyProtection="1">
      <alignment horizontal="center"/>
    </xf>
    <xf numFmtId="41" fontId="209" fillId="0" borderId="0" xfId="753" applyNumberFormat="1" applyFont="1" applyFill="1" applyBorder="1" applyProtection="1"/>
    <xf numFmtId="41" fontId="208" fillId="0" borderId="0" xfId="753" applyNumberFormat="1" applyFont="1" applyFill="1" applyBorder="1" applyProtection="1"/>
    <xf numFmtId="0" fontId="209" fillId="0" borderId="0" xfId="1033" applyFont="1" applyFill="1" applyBorder="1" applyProtection="1"/>
    <xf numFmtId="233" fontId="208" fillId="0" borderId="5" xfId="753" applyNumberFormat="1" applyFont="1" applyFill="1" applyBorder="1" applyProtection="1"/>
    <xf numFmtId="0" fontId="208" fillId="0" borderId="0" xfId="1033" applyFont="1" applyFill="1" applyBorder="1" applyAlignment="1" applyProtection="1">
      <alignment horizontal="center"/>
    </xf>
    <xf numFmtId="233" fontId="208" fillId="0" borderId="75" xfId="753" applyNumberFormat="1" applyFont="1" applyFill="1" applyBorder="1" applyProtection="1"/>
    <xf numFmtId="233" fontId="208" fillId="0" borderId="33" xfId="753" applyNumberFormat="1" applyFont="1" applyFill="1" applyBorder="1" applyProtection="1"/>
    <xf numFmtId="233" fontId="208" fillId="0" borderId="20" xfId="753" applyNumberFormat="1" applyFont="1" applyFill="1" applyBorder="1" applyProtection="1"/>
    <xf numFmtId="233" fontId="209" fillId="0" borderId="7" xfId="753" applyNumberFormat="1" applyFont="1" applyFill="1" applyBorder="1" applyProtection="1"/>
    <xf numFmtId="233" fontId="208" fillId="0" borderId="7" xfId="753" applyNumberFormat="1" applyFont="1" applyFill="1" applyBorder="1" applyProtection="1"/>
    <xf numFmtId="0" fontId="193" fillId="0" borderId="0" xfId="1033" applyFont="1" applyFill="1" applyBorder="1" applyProtection="1"/>
    <xf numFmtId="233" fontId="211" fillId="0" borderId="0" xfId="753" applyNumberFormat="1" applyFont="1" applyFill="1" applyBorder="1" applyProtection="1"/>
    <xf numFmtId="0" fontId="208" fillId="0" borderId="0" xfId="1033" applyFont="1" applyFill="1" applyBorder="1"/>
    <xf numFmtId="37" fontId="3" fillId="96" borderId="0" xfId="1033" applyNumberFormat="1" applyFont="1" applyFill="1" applyBorder="1" applyProtection="1"/>
    <xf numFmtId="247" fontId="207" fillId="0" borderId="0" xfId="823" applyNumberFormat="1" applyFont="1" applyFill="1" applyBorder="1" applyProtection="1"/>
    <xf numFmtId="0" fontId="160" fillId="0" borderId="33" xfId="1033" applyFont="1" applyFill="1" applyBorder="1" applyAlignment="1" applyProtection="1">
      <alignment horizontal="right"/>
    </xf>
    <xf numFmtId="37" fontId="168" fillId="54" borderId="33" xfId="1033" applyNumberFormat="1" applyFont="1" applyFill="1" applyBorder="1" applyAlignment="1" applyProtection="1">
      <alignment wrapText="1"/>
    </xf>
    <xf numFmtId="37" fontId="157" fillId="54" borderId="96" xfId="1033" applyNumberFormat="1" applyFont="1" applyFill="1" applyBorder="1" applyAlignment="1" applyProtection="1">
      <alignment horizontal="right" wrapText="1"/>
    </xf>
    <xf numFmtId="37" fontId="159" fillId="54" borderId="76" xfId="1033" applyNumberFormat="1" applyFont="1" applyFill="1" applyBorder="1" applyAlignment="1" applyProtection="1">
      <alignment horizontal="right" wrapText="1"/>
    </xf>
    <xf numFmtId="37" fontId="159" fillId="54" borderId="33" xfId="1033" applyNumberFormat="1" applyFont="1" applyFill="1" applyBorder="1" applyAlignment="1" applyProtection="1">
      <alignment horizontal="right"/>
    </xf>
    <xf numFmtId="37" fontId="154" fillId="54" borderId="0" xfId="1033" applyNumberFormat="1" applyFont="1" applyFill="1" applyProtection="1"/>
    <xf numFmtId="0" fontId="154" fillId="0" borderId="0" xfId="1033" applyFont="1" applyFill="1" applyProtection="1"/>
    <xf numFmtId="0" fontId="154" fillId="0" borderId="0" xfId="1033" applyFont="1" applyFill="1"/>
    <xf numFmtId="0" fontId="8" fillId="0" borderId="0" xfId="1033" applyFont="1" applyFill="1" applyBorder="1" applyAlignment="1" applyProtection="1">
      <alignment vertical="top" wrapText="1"/>
    </xf>
    <xf numFmtId="41" fontId="161" fillId="96" borderId="0" xfId="1033" applyNumberFormat="1" applyFont="1" applyFill="1" applyBorder="1" applyAlignment="1" applyProtection="1">
      <alignment horizontal="right"/>
    </xf>
    <xf numFmtId="0" fontId="161" fillId="54" borderId="0" xfId="1033" applyFont="1" applyFill="1" applyBorder="1" applyAlignment="1" applyProtection="1">
      <alignment horizontal="right" wrapText="1"/>
    </xf>
    <xf numFmtId="0" fontId="161" fillId="94" borderId="0" xfId="1033" applyFont="1" applyFill="1" applyBorder="1" applyAlignment="1" applyProtection="1">
      <alignment horizontal="left"/>
    </xf>
    <xf numFmtId="233" fontId="0" fillId="0" borderId="0" xfId="0" applyNumberFormat="1" applyFont="1"/>
    <xf numFmtId="203" fontId="168" fillId="96" borderId="0" xfId="1105" applyNumberFormat="1" applyFont="1" applyFill="1" applyBorder="1" applyProtection="1"/>
    <xf numFmtId="203" fontId="168" fillId="96" borderId="0" xfId="1105" applyNumberFormat="1" applyFont="1" applyFill="1" applyBorder="1" applyAlignment="1" applyProtection="1">
      <alignment horizontal="right"/>
    </xf>
    <xf numFmtId="203" fontId="168" fillId="96" borderId="0" xfId="1110" applyNumberFormat="1" applyFont="1" applyFill="1" applyBorder="1" applyAlignment="1" applyProtection="1">
      <alignment horizontal="right" vertical="top"/>
    </xf>
    <xf numFmtId="0" fontId="88" fillId="54" borderId="0" xfId="1033" applyFont="1" applyFill="1" applyProtection="1"/>
    <xf numFmtId="0" fontId="155" fillId="95" borderId="0" xfId="1033" applyFont="1" applyFill="1" applyAlignment="1">
      <alignment horizontal="left" vertical="top"/>
    </xf>
    <xf numFmtId="0" fontId="160" fillId="0" borderId="0" xfId="1033" quotePrefix="1" applyFont="1" applyFill="1" applyBorder="1" applyAlignment="1" applyProtection="1">
      <alignment wrapText="1"/>
    </xf>
    <xf numFmtId="164" fontId="161" fillId="0" borderId="0" xfId="1033" applyNumberFormat="1" applyFont="1" applyFill="1" applyBorder="1" applyProtection="1"/>
    <xf numFmtId="0" fontId="159" fillId="0" borderId="0" xfId="1033" applyFont="1" applyFill="1" applyBorder="1" applyAlignment="1" applyProtection="1"/>
    <xf numFmtId="41" fontId="159" fillId="54" borderId="0" xfId="0" applyNumberFormat="1" applyFont="1" applyFill="1"/>
    <xf numFmtId="10" fontId="159" fillId="54" borderId="0" xfId="0" applyNumberFormat="1" applyFont="1" applyFill="1"/>
    <xf numFmtId="202" fontId="159" fillId="54" borderId="5" xfId="751" applyNumberFormat="1" applyFont="1" applyFill="1" applyBorder="1" applyAlignment="1" applyProtection="1">
      <alignment horizontal="right"/>
    </xf>
    <xf numFmtId="0" fontId="188" fillId="54" borderId="5" xfId="1033" applyFont="1" applyFill="1" applyBorder="1" applyProtection="1"/>
    <xf numFmtId="0" fontId="162" fillId="0" borderId="5" xfId="0" applyFont="1" applyFill="1" applyBorder="1" applyAlignment="1" applyProtection="1">
      <alignment horizontal="left" vertical="center"/>
    </xf>
    <xf numFmtId="191" fontId="161" fillId="0" borderId="35" xfId="724" applyNumberFormat="1" applyFont="1" applyFill="1" applyBorder="1" applyAlignment="1" applyProtection="1">
      <alignment horizontal="right"/>
    </xf>
    <xf numFmtId="0" fontId="160" fillId="0" borderId="0" xfId="1033" applyFont="1" applyFill="1" applyBorder="1" applyAlignment="1" applyProtection="1">
      <alignment horizontal="left" indent="2"/>
    </xf>
    <xf numFmtId="0" fontId="161" fillId="0" borderId="35" xfId="1033" applyFont="1" applyFill="1" applyBorder="1" applyAlignment="1" applyProtection="1">
      <alignment horizontal="left"/>
    </xf>
    <xf numFmtId="0" fontId="160" fillId="0" borderId="35" xfId="1033" applyFont="1" applyFill="1" applyBorder="1" applyProtection="1"/>
    <xf numFmtId="0" fontId="154" fillId="0" borderId="0" xfId="1033" applyFont="1" applyFill="1" applyAlignment="1" applyProtection="1">
      <alignment horizontal="left"/>
    </xf>
    <xf numFmtId="0" fontId="88" fillId="0" borderId="0" xfId="1033" applyFont="1" applyFill="1" applyProtection="1"/>
    <xf numFmtId="0" fontId="162" fillId="0" borderId="0" xfId="1033" applyFont="1" applyFill="1" applyBorder="1"/>
    <xf numFmtId="0" fontId="159" fillId="0" borderId="0" xfId="1033" applyFont="1" applyFill="1"/>
    <xf numFmtId="0" fontId="151" fillId="0" borderId="0" xfId="0" applyFont="1" applyFill="1"/>
    <xf numFmtId="37" fontId="159" fillId="0" borderId="0" xfId="1033" applyNumberFormat="1" applyFont="1" applyFill="1"/>
    <xf numFmtId="257" fontId="208" fillId="0" borderId="0" xfId="753" applyNumberFormat="1" applyFont="1" applyFill="1" applyBorder="1" applyProtection="1"/>
    <xf numFmtId="41" fontId="208" fillId="0" borderId="33" xfId="753" applyNumberFormat="1" applyFont="1" applyFill="1" applyBorder="1" applyProtection="1"/>
    <xf numFmtId="233" fontId="208" fillId="0" borderId="65" xfId="753" applyNumberFormat="1" applyFont="1" applyFill="1" applyBorder="1" applyProtection="1"/>
    <xf numFmtId="251" fontId="208" fillId="0" borderId="65" xfId="753" applyNumberFormat="1" applyFont="1" applyFill="1" applyBorder="1" applyProtection="1"/>
    <xf numFmtId="0" fontId="217" fillId="96" borderId="0" xfId="1033" applyFont="1" applyFill="1" applyBorder="1" applyAlignment="1" applyProtection="1">
      <alignment horizontal="left" vertical="top"/>
    </xf>
    <xf numFmtId="0" fontId="220" fillId="96" borderId="0" xfId="0" applyFont="1" applyFill="1"/>
    <xf numFmtId="0" fontId="159" fillId="96" borderId="0" xfId="0" applyFont="1" applyFill="1"/>
    <xf numFmtId="41" fontId="177" fillId="0" borderId="0" xfId="0" applyNumberFormat="1" applyFont="1"/>
    <xf numFmtId="0" fontId="180" fillId="54" borderId="0" xfId="1033" applyFont="1" applyFill="1" applyBorder="1" applyAlignment="1">
      <alignment vertical="top"/>
    </xf>
    <xf numFmtId="0" fontId="180" fillId="96" borderId="0" xfId="1033" applyFont="1" applyFill="1" applyBorder="1" applyAlignment="1">
      <alignment vertical="top"/>
    </xf>
    <xf numFmtId="0" fontId="177" fillId="96" borderId="0" xfId="1033" applyFont="1" applyFill="1"/>
    <xf numFmtId="0" fontId="159" fillId="96" borderId="0" xfId="0" applyFont="1" applyFill="1" applyBorder="1"/>
    <xf numFmtId="0" fontId="8" fillId="0" borderId="0" xfId="1033" applyFont="1" applyFill="1" applyBorder="1" applyProtection="1"/>
    <xf numFmtId="0" fontId="8" fillId="0" borderId="0" xfId="1033" applyFont="1" applyFill="1" applyAlignment="1" applyProtection="1">
      <alignment vertical="top"/>
    </xf>
    <xf numFmtId="193" fontId="8" fillId="96" borderId="0" xfId="724" applyNumberFormat="1" applyFont="1" applyFill="1" applyAlignment="1">
      <alignment vertical="center" wrapText="1"/>
    </xf>
    <xf numFmtId="0" fontId="8" fillId="96" borderId="0" xfId="0" applyFont="1" applyFill="1" applyAlignment="1">
      <alignment vertical="center" wrapText="1"/>
    </xf>
    <xf numFmtId="0" fontId="8" fillId="96" borderId="0" xfId="1033" applyFont="1" applyFill="1" applyAlignment="1" applyProtection="1">
      <alignment horizontal="left" vertical="top" wrapText="1"/>
    </xf>
    <xf numFmtId="0" fontId="8" fillId="96" borderId="0" xfId="1033" applyFont="1" applyFill="1" applyBorder="1" applyProtection="1"/>
    <xf numFmtId="0" fontId="8" fillId="96" borderId="0" xfId="1033" applyFont="1" applyFill="1" applyAlignment="1" applyProtection="1">
      <alignment vertical="top"/>
    </xf>
    <xf numFmtId="0" fontId="155" fillId="96" borderId="0" xfId="1033" quotePrefix="1" applyFont="1" applyFill="1" applyAlignment="1">
      <alignment horizontal="left" vertical="top"/>
    </xf>
    <xf numFmtId="37" fontId="178" fillId="54" borderId="0" xfId="1033" applyNumberFormat="1" applyFont="1" applyFill="1" applyAlignment="1" applyProtection="1">
      <alignment horizontal="left"/>
    </xf>
    <xf numFmtId="37" fontId="177" fillId="54" borderId="0" xfId="1033" applyNumberFormat="1" applyFont="1" applyFill="1" applyProtection="1"/>
    <xf numFmtId="37" fontId="177" fillId="54" borderId="0" xfId="1033" applyNumberFormat="1" applyFont="1" applyFill="1" applyBorder="1" applyProtection="1"/>
    <xf numFmtId="37" fontId="177" fillId="54" borderId="0" xfId="1033" applyNumberFormat="1" applyFont="1" applyFill="1" applyAlignment="1" applyProtection="1">
      <alignment horizontal="left"/>
    </xf>
    <xf numFmtId="37" fontId="178" fillId="54" borderId="0" xfId="1033" applyNumberFormat="1" applyFont="1" applyFill="1" applyBorder="1" applyAlignment="1" applyProtection="1">
      <alignment horizontal="left"/>
    </xf>
    <xf numFmtId="0" fontId="177" fillId="54" borderId="0" xfId="1033" applyFont="1" applyFill="1" applyBorder="1" applyAlignment="1" applyProtection="1">
      <alignment vertical="center"/>
    </xf>
    <xf numFmtId="0" fontId="178" fillId="54" borderId="58" xfId="1033" applyFont="1" applyFill="1" applyBorder="1" applyAlignment="1" applyProtection="1">
      <alignment horizontal="right"/>
    </xf>
    <xf numFmtId="0" fontId="178" fillId="54" borderId="72" xfId="1033" applyFont="1" applyFill="1" applyBorder="1" applyAlignment="1" applyProtection="1">
      <alignment horizontal="right"/>
    </xf>
    <xf numFmtId="0" fontId="177" fillId="54" borderId="0" xfId="1033" applyFont="1" applyFill="1" applyAlignment="1" applyProtection="1">
      <alignment horizontal="right"/>
    </xf>
    <xf numFmtId="0" fontId="177" fillId="54" borderId="0" xfId="1033" applyFont="1" applyFill="1" applyBorder="1" applyProtection="1"/>
    <xf numFmtId="0" fontId="178" fillId="54" borderId="0" xfId="1033" applyFont="1" applyFill="1" applyBorder="1" applyAlignment="1" applyProtection="1">
      <alignment horizontal="right"/>
    </xf>
    <xf numFmtId="37" fontId="180" fillId="54" borderId="7" xfId="1033" applyNumberFormat="1" applyFont="1" applyFill="1" applyBorder="1" applyProtection="1"/>
    <xf numFmtId="0" fontId="178" fillId="54" borderId="59" xfId="1033" applyFont="1" applyFill="1" applyBorder="1" applyAlignment="1" applyProtection="1">
      <alignment horizontal="right"/>
    </xf>
    <xf numFmtId="0" fontId="178" fillId="54" borderId="70" xfId="1033" applyFont="1" applyFill="1" applyBorder="1" applyAlignment="1" applyProtection="1">
      <alignment horizontal="right"/>
    </xf>
    <xf numFmtId="0" fontId="177" fillId="54" borderId="7" xfId="1033" applyFont="1" applyFill="1" applyBorder="1" applyAlignment="1" applyProtection="1">
      <alignment horizontal="right"/>
    </xf>
    <xf numFmtId="0" fontId="177" fillId="54" borderId="0" xfId="1033" applyFont="1" applyFill="1" applyBorder="1" applyAlignment="1" applyProtection="1">
      <alignment horizontal="right"/>
    </xf>
    <xf numFmtId="0" fontId="178" fillId="94" borderId="5" xfId="1033" applyFont="1" applyFill="1" applyBorder="1" applyProtection="1"/>
    <xf numFmtId="0" fontId="177" fillId="94" borderId="61" xfId="1033" applyFont="1" applyFill="1" applyBorder="1" applyProtection="1"/>
    <xf numFmtId="0" fontId="177" fillId="94" borderId="62" xfId="1033" applyFont="1" applyFill="1" applyBorder="1" applyProtection="1"/>
    <xf numFmtId="41" fontId="177" fillId="94" borderId="5" xfId="1033" applyNumberFormat="1" applyFont="1" applyFill="1" applyBorder="1" applyProtection="1"/>
    <xf numFmtId="0" fontId="177" fillId="94" borderId="0" xfId="1033" applyFont="1" applyFill="1" applyBorder="1" applyProtection="1"/>
    <xf numFmtId="0" fontId="178" fillId="0" borderId="0" xfId="1033" applyFont="1" applyFill="1" applyBorder="1" applyAlignment="1" applyProtection="1">
      <alignment horizontal="left"/>
    </xf>
    <xf numFmtId="0" fontId="178" fillId="54" borderId="60" xfId="1033" applyFont="1" applyFill="1" applyBorder="1" applyProtection="1"/>
    <xf numFmtId="0" fontId="178" fillId="54" borderId="72" xfId="1033" applyFont="1" applyFill="1" applyBorder="1" applyProtection="1"/>
    <xf numFmtId="41" fontId="177" fillId="54" borderId="0" xfId="1033" applyNumberFormat="1" applyFont="1" applyFill="1" applyProtection="1"/>
    <xf numFmtId="202" fontId="177" fillId="54" borderId="0" xfId="751" applyNumberFormat="1" applyFont="1" applyFill="1" applyBorder="1" applyProtection="1"/>
    <xf numFmtId="0" fontId="177" fillId="0" borderId="0" xfId="1033" applyFont="1" applyFill="1" applyBorder="1" applyAlignment="1" applyProtection="1">
      <alignment horizontal="left" indent="1"/>
    </xf>
    <xf numFmtId="41" fontId="178" fillId="54" borderId="60" xfId="1033" applyNumberFormat="1" applyFont="1" applyFill="1" applyBorder="1" applyProtection="1"/>
    <xf numFmtId="41" fontId="177" fillId="54" borderId="0" xfId="1033" applyNumberFormat="1" applyFont="1" applyFill="1" applyBorder="1" applyProtection="1"/>
    <xf numFmtId="202" fontId="177" fillId="54" borderId="0" xfId="751" applyNumberFormat="1" applyFont="1" applyFill="1" applyBorder="1" applyAlignment="1" applyProtection="1">
      <alignment horizontal="right"/>
    </xf>
    <xf numFmtId="41" fontId="178" fillId="54" borderId="0" xfId="1033" applyNumberFormat="1" applyFont="1" applyFill="1" applyBorder="1" applyProtection="1"/>
    <xf numFmtId="0" fontId="178" fillId="94" borderId="0" xfId="1033" applyFont="1" applyFill="1" applyBorder="1" applyAlignment="1" applyProtection="1">
      <alignment horizontal="left"/>
    </xf>
    <xf numFmtId="41" fontId="178" fillId="94" borderId="68" xfId="1033" applyNumberFormat="1" applyFont="1" applyFill="1" applyBorder="1" applyProtection="1"/>
    <xf numFmtId="0" fontId="178" fillId="94" borderId="73" xfId="1033" applyFont="1" applyFill="1" applyBorder="1" applyProtection="1"/>
    <xf numFmtId="41" fontId="177" fillId="94" borderId="20" xfId="1033" applyNumberFormat="1" applyFont="1" applyFill="1" applyBorder="1" applyProtection="1"/>
    <xf numFmtId="41" fontId="177" fillId="94" borderId="0" xfId="1033" applyNumberFormat="1" applyFont="1" applyFill="1" applyBorder="1" applyProtection="1"/>
    <xf numFmtId="202" fontId="177" fillId="94" borderId="20" xfId="751" applyNumberFormat="1" applyFont="1" applyFill="1" applyBorder="1" applyAlignment="1" applyProtection="1">
      <alignment horizontal="right"/>
    </xf>
    <xf numFmtId="41" fontId="178" fillId="94" borderId="0" xfId="1033" applyNumberFormat="1" applyFont="1" applyFill="1" applyBorder="1" applyProtection="1"/>
    <xf numFmtId="187" fontId="178" fillId="0" borderId="61" xfId="1033" applyNumberFormat="1" applyFont="1" applyFill="1" applyBorder="1" applyAlignment="1" applyProtection="1">
      <alignment horizontal="right"/>
    </xf>
    <xf numFmtId="187" fontId="177" fillId="0" borderId="0" xfId="1033" applyNumberFormat="1" applyFont="1" applyFill="1" applyBorder="1" applyAlignment="1" applyProtection="1">
      <alignment horizontal="right"/>
    </xf>
    <xf numFmtId="202" fontId="177" fillId="0" borderId="5" xfId="751" applyNumberFormat="1" applyFont="1" applyFill="1" applyBorder="1" applyAlignment="1" applyProtection="1">
      <alignment horizontal="right"/>
    </xf>
    <xf numFmtId="202" fontId="177" fillId="0" borderId="0" xfId="751" applyNumberFormat="1" applyFont="1" applyFill="1" applyBorder="1" applyProtection="1"/>
    <xf numFmtId="41" fontId="178" fillId="54" borderId="60" xfId="1033" applyNumberFormat="1" applyFont="1" applyFill="1" applyBorder="1" applyAlignment="1" applyProtection="1">
      <alignment horizontal="right"/>
    </xf>
    <xf numFmtId="164" fontId="177" fillId="0" borderId="0" xfId="1033" applyNumberFormat="1" applyFont="1" applyFill="1" applyBorder="1" applyProtection="1"/>
    <xf numFmtId="202" fontId="177" fillId="0" borderId="0" xfId="751" applyNumberFormat="1" applyFont="1" applyFill="1" applyBorder="1" applyAlignment="1" applyProtection="1">
      <alignment horizontal="right"/>
    </xf>
    <xf numFmtId="0" fontId="178" fillId="0" borderId="0" xfId="1033" applyFont="1" applyFill="1" applyBorder="1" applyProtection="1"/>
    <xf numFmtId="0" fontId="178" fillId="94" borderId="0" xfId="1033" applyFont="1" applyFill="1" applyBorder="1" applyProtection="1"/>
    <xf numFmtId="41" fontId="178" fillId="94" borderId="60" xfId="1033" applyNumberFormat="1" applyFont="1" applyFill="1" applyBorder="1" applyProtection="1"/>
    <xf numFmtId="0" fontId="178" fillId="94" borderId="72" xfId="1033" applyFont="1" applyFill="1" applyBorder="1" applyProtection="1"/>
    <xf numFmtId="202" fontId="177" fillId="94" borderId="0" xfId="751" applyNumberFormat="1" applyFont="1" applyFill="1" applyBorder="1" applyAlignment="1" applyProtection="1">
      <alignment horizontal="right"/>
    </xf>
    <xf numFmtId="0" fontId="177" fillId="0" borderId="0" xfId="1033" applyFont="1" applyFill="1" applyBorder="1" applyProtection="1"/>
    <xf numFmtId="187" fontId="178" fillId="0" borderId="74" xfId="1033" applyNumberFormat="1" applyFont="1" applyFill="1" applyBorder="1" applyAlignment="1" applyProtection="1">
      <alignment horizontal="right"/>
    </xf>
    <xf numFmtId="41" fontId="178" fillId="54" borderId="61" xfId="1033" applyNumberFormat="1" applyFont="1" applyFill="1" applyBorder="1" applyProtection="1"/>
    <xf numFmtId="233" fontId="177" fillId="54" borderId="62" xfId="751" applyNumberFormat="1" applyFont="1" applyFill="1" applyBorder="1" applyProtection="1"/>
    <xf numFmtId="41" fontId="177" fillId="0" borderId="5" xfId="1033" applyNumberFormat="1" applyFont="1" applyFill="1" applyBorder="1" applyProtection="1"/>
    <xf numFmtId="233" fontId="177" fillId="54" borderId="0" xfId="751" applyNumberFormat="1" applyFont="1" applyFill="1" applyBorder="1" applyProtection="1"/>
    <xf numFmtId="202" fontId="177" fillId="54" borderId="5" xfId="751" applyNumberFormat="1" applyFont="1" applyFill="1" applyBorder="1" applyAlignment="1" applyProtection="1">
      <alignment horizontal="right"/>
    </xf>
    <xf numFmtId="0" fontId="180" fillId="0" borderId="0" xfId="1033" applyFont="1" applyFill="1" applyBorder="1" applyProtection="1"/>
    <xf numFmtId="203" fontId="179" fillId="54" borderId="60" xfId="1110" applyNumberFormat="1" applyFont="1" applyFill="1" applyBorder="1" applyProtection="1"/>
    <xf numFmtId="203" fontId="180" fillId="54" borderId="72" xfId="1110" applyNumberFormat="1" applyFont="1" applyFill="1" applyBorder="1" applyProtection="1"/>
    <xf numFmtId="203" fontId="180" fillId="0" borderId="0" xfId="1110" applyNumberFormat="1" applyFont="1" applyFill="1" applyBorder="1" applyProtection="1"/>
    <xf numFmtId="233" fontId="180" fillId="54" borderId="0" xfId="751" applyNumberFormat="1" applyFont="1" applyFill="1" applyBorder="1" applyProtection="1"/>
    <xf numFmtId="248" fontId="180" fillId="54" borderId="0" xfId="751" applyNumberFormat="1" applyFont="1" applyFill="1" applyBorder="1" applyAlignment="1" applyProtection="1">
      <alignment horizontal="right"/>
    </xf>
    <xf numFmtId="203" fontId="179" fillId="54" borderId="0" xfId="1110" applyNumberFormat="1" applyFont="1" applyFill="1" applyBorder="1" applyProtection="1"/>
    <xf numFmtId="233" fontId="178" fillId="96" borderId="60" xfId="724" applyNumberFormat="1" applyFont="1" applyFill="1" applyBorder="1" applyProtection="1"/>
    <xf numFmtId="233" fontId="177" fillId="96" borderId="72" xfId="751" applyNumberFormat="1" applyFont="1" applyFill="1" applyBorder="1" applyProtection="1"/>
    <xf numFmtId="41" fontId="177" fillId="0" borderId="0" xfId="1033" applyNumberFormat="1" applyFont="1" applyFill="1" applyBorder="1" applyProtection="1"/>
    <xf numFmtId="233" fontId="177" fillId="96" borderId="0" xfId="751" applyNumberFormat="1" applyFont="1" applyFill="1" applyBorder="1" applyProtection="1"/>
    <xf numFmtId="202" fontId="177" fillId="96" borderId="0" xfId="1105" applyNumberFormat="1" applyFont="1" applyFill="1" applyBorder="1" applyAlignment="1" applyProtection="1">
      <alignment horizontal="right"/>
    </xf>
    <xf numFmtId="41" fontId="178" fillId="96" borderId="0" xfId="1033" applyNumberFormat="1" applyFont="1" applyFill="1" applyBorder="1" applyProtection="1"/>
    <xf numFmtId="41" fontId="178" fillId="96" borderId="60" xfId="1033" applyNumberFormat="1" applyFont="1" applyFill="1" applyBorder="1" applyProtection="1"/>
    <xf numFmtId="0" fontId="180" fillId="0" borderId="0" xfId="1033" applyFont="1" applyFill="1" applyBorder="1" applyAlignment="1" applyProtection="1">
      <alignment vertical="top"/>
    </xf>
    <xf numFmtId="203" fontId="179" fillId="96" borderId="60" xfId="1110" applyNumberFormat="1" applyFont="1" applyFill="1" applyBorder="1" applyAlignment="1" applyProtection="1">
      <alignment vertical="top"/>
    </xf>
    <xf numFmtId="203" fontId="180" fillId="96" borderId="72" xfId="1110" applyNumberFormat="1" applyFont="1" applyFill="1" applyBorder="1" applyAlignment="1" applyProtection="1">
      <alignment vertical="top"/>
    </xf>
    <xf numFmtId="203" fontId="180" fillId="0" borderId="0" xfId="1110" applyNumberFormat="1" applyFont="1" applyFill="1" applyBorder="1" applyAlignment="1" applyProtection="1">
      <alignment vertical="top"/>
    </xf>
    <xf numFmtId="233" fontId="180" fillId="96" borderId="0" xfId="751" applyNumberFormat="1" applyFont="1" applyFill="1" applyBorder="1" applyAlignment="1" applyProtection="1">
      <alignment vertical="top"/>
    </xf>
    <xf numFmtId="248" fontId="180" fillId="96" borderId="0" xfId="751" applyNumberFormat="1" applyFont="1" applyFill="1" applyBorder="1" applyAlignment="1" applyProtection="1">
      <alignment horizontal="right"/>
    </xf>
    <xf numFmtId="203" fontId="179" fillId="96" borderId="0" xfId="1110" applyNumberFormat="1" applyFont="1" applyFill="1" applyBorder="1" applyAlignment="1" applyProtection="1">
      <alignment vertical="top"/>
    </xf>
    <xf numFmtId="0" fontId="180" fillId="0" borderId="63" xfId="1033" applyFont="1" applyFill="1" applyBorder="1" applyAlignment="1" applyProtection="1">
      <alignment vertical="top"/>
    </xf>
    <xf numFmtId="248" fontId="180" fillId="96" borderId="0" xfId="751" applyNumberFormat="1" applyFont="1" applyFill="1" applyBorder="1" applyAlignment="1" applyProtection="1">
      <alignment horizontal="right" vertical="top"/>
    </xf>
    <xf numFmtId="203" fontId="179" fillId="54" borderId="0" xfId="1110" applyNumberFormat="1" applyFont="1" applyFill="1" applyBorder="1" applyAlignment="1" applyProtection="1">
      <alignment vertical="top"/>
    </xf>
    <xf numFmtId="0" fontId="178" fillId="97" borderId="0" xfId="1033" applyFont="1" applyFill="1" applyBorder="1" applyAlignment="1" applyProtection="1"/>
    <xf numFmtId="203" fontId="178" fillId="97" borderId="60" xfId="1110" applyNumberFormat="1" applyFont="1" applyFill="1" applyBorder="1" applyAlignment="1" applyProtection="1">
      <alignment vertical="top"/>
    </xf>
    <xf numFmtId="203" fontId="177" fillId="94" borderId="72" xfId="1110" applyNumberFormat="1" applyFont="1" applyFill="1" applyBorder="1" applyAlignment="1" applyProtection="1">
      <alignment vertical="top"/>
    </xf>
    <xf numFmtId="203" fontId="177" fillId="97" borderId="0" xfId="1110" applyNumberFormat="1" applyFont="1" applyFill="1" applyBorder="1" applyAlignment="1" applyProtection="1">
      <alignment vertical="top"/>
    </xf>
    <xf numFmtId="233" fontId="177" fillId="94" borderId="0" xfId="751" applyNumberFormat="1" applyFont="1" applyFill="1" applyBorder="1" applyAlignment="1" applyProtection="1">
      <alignment vertical="top"/>
    </xf>
    <xf numFmtId="248" fontId="177" fillId="94" borderId="0" xfId="751" applyNumberFormat="1" applyFont="1" applyFill="1" applyBorder="1" applyAlignment="1" applyProtection="1">
      <alignment horizontal="right" vertical="top"/>
    </xf>
    <xf numFmtId="203" fontId="179" fillId="94" borderId="0" xfId="1110" applyNumberFormat="1" applyFont="1" applyFill="1" applyBorder="1" applyAlignment="1" applyProtection="1">
      <alignment vertical="top"/>
    </xf>
    <xf numFmtId="0" fontId="177" fillId="96" borderId="0" xfId="1033" applyFont="1" applyFill="1" applyBorder="1" applyProtection="1"/>
    <xf numFmtId="233" fontId="178" fillId="54" borderId="60" xfId="724" applyNumberFormat="1" applyFont="1" applyFill="1" applyBorder="1" applyProtection="1"/>
    <xf numFmtId="193" fontId="177" fillId="96" borderId="72" xfId="724" applyNumberFormat="1" applyFont="1" applyFill="1" applyBorder="1" applyAlignment="1" applyProtection="1">
      <alignment vertical="top"/>
    </xf>
    <xf numFmtId="0" fontId="177" fillId="96" borderId="0" xfId="724" applyNumberFormat="1" applyFont="1" applyFill="1" applyBorder="1" applyAlignment="1" applyProtection="1">
      <alignment vertical="top"/>
    </xf>
    <xf numFmtId="202" fontId="177" fillId="96" borderId="0" xfId="751" applyNumberFormat="1" applyFont="1" applyFill="1" applyBorder="1" applyAlignment="1" applyProtection="1">
      <alignment horizontal="right"/>
    </xf>
    <xf numFmtId="0" fontId="177" fillId="96" borderId="0" xfId="1033" applyFont="1" applyFill="1" applyBorder="1" applyAlignment="1" applyProtection="1">
      <alignment horizontal="left" vertical="center" indent="1"/>
    </xf>
    <xf numFmtId="0" fontId="177" fillId="96" borderId="33" xfId="1033" applyFont="1" applyFill="1" applyBorder="1" applyAlignment="1" applyProtection="1">
      <alignment horizontal="left" vertical="center" indent="1"/>
    </xf>
    <xf numFmtId="193" fontId="177" fillId="96" borderId="76" xfId="724" applyNumberFormat="1" applyFont="1" applyFill="1" applyBorder="1" applyAlignment="1" applyProtection="1">
      <alignment vertical="top"/>
    </xf>
    <xf numFmtId="41" fontId="177" fillId="54" borderId="33" xfId="1033" applyNumberFormat="1" applyFont="1" applyFill="1" applyBorder="1" applyProtection="1"/>
    <xf numFmtId="202" fontId="177" fillId="96" borderId="33" xfId="751" applyNumberFormat="1" applyFont="1" applyFill="1" applyBorder="1" applyAlignment="1" applyProtection="1">
      <alignment horizontal="right"/>
    </xf>
    <xf numFmtId="233" fontId="178" fillId="54" borderId="61" xfId="724" applyNumberFormat="1" applyFont="1" applyFill="1" applyBorder="1" applyProtection="1"/>
    <xf numFmtId="41" fontId="177" fillId="54" borderId="5" xfId="1033" applyNumberFormat="1" applyFont="1" applyFill="1" applyBorder="1" applyProtection="1"/>
    <xf numFmtId="187" fontId="177" fillId="0" borderId="33" xfId="1033" applyNumberFormat="1" applyFont="1" applyFill="1" applyBorder="1" applyAlignment="1" applyProtection="1">
      <alignment horizontal="right"/>
    </xf>
    <xf numFmtId="164" fontId="178" fillId="96" borderId="61" xfId="1033" applyNumberFormat="1" applyFont="1" applyFill="1" applyBorder="1" applyAlignment="1" applyProtection="1">
      <alignment horizontal="right"/>
    </xf>
    <xf numFmtId="187" fontId="177" fillId="0" borderId="5" xfId="1033" applyNumberFormat="1" applyFont="1" applyFill="1" applyBorder="1" applyAlignment="1" applyProtection="1">
      <alignment horizontal="right"/>
    </xf>
    <xf numFmtId="0" fontId="177" fillId="96" borderId="0" xfId="1033" applyFont="1" applyFill="1" applyBorder="1" applyAlignment="1" applyProtection="1">
      <alignment horizontal="left" indent="1"/>
    </xf>
    <xf numFmtId="164" fontId="178" fillId="96" borderId="60" xfId="1033" applyNumberFormat="1" applyFont="1" applyFill="1" applyBorder="1" applyAlignment="1" applyProtection="1">
      <alignment horizontal="right"/>
    </xf>
    <xf numFmtId="0" fontId="177" fillId="0" borderId="0" xfId="0" applyFont="1" applyBorder="1"/>
    <xf numFmtId="258" fontId="177" fillId="96" borderId="33" xfId="751" applyNumberFormat="1" applyFont="1" applyFill="1" applyBorder="1" applyAlignment="1" applyProtection="1">
      <alignment horizontal="right"/>
    </xf>
    <xf numFmtId="0" fontId="177" fillId="96" borderId="20" xfId="1033" applyFont="1" applyFill="1" applyBorder="1" applyProtection="1"/>
    <xf numFmtId="255" fontId="178" fillId="0" borderId="68" xfId="1033" applyNumberFormat="1" applyFont="1" applyFill="1" applyBorder="1" applyAlignment="1" applyProtection="1">
      <alignment horizontal="right"/>
    </xf>
    <xf numFmtId="193" fontId="177" fillId="96" borderId="73" xfId="724" applyNumberFormat="1" applyFont="1" applyFill="1" applyBorder="1" applyAlignment="1" applyProtection="1">
      <alignment vertical="top"/>
    </xf>
    <xf numFmtId="255" fontId="177" fillId="0" borderId="20" xfId="1033" applyNumberFormat="1" applyFont="1" applyFill="1" applyBorder="1" applyAlignment="1" applyProtection="1">
      <alignment horizontal="right"/>
    </xf>
    <xf numFmtId="202" fontId="177" fillId="96" borderId="20" xfId="751" applyNumberFormat="1" applyFont="1" applyFill="1" applyBorder="1" applyAlignment="1" applyProtection="1">
      <alignment horizontal="right"/>
    </xf>
    <xf numFmtId="255" fontId="177" fillId="96" borderId="20" xfId="1033" applyNumberFormat="1" applyFont="1" applyFill="1" applyBorder="1" applyAlignment="1" applyProtection="1">
      <alignment horizontal="right"/>
    </xf>
    <xf numFmtId="255" fontId="178" fillId="0" borderId="60" xfId="1033" applyNumberFormat="1" applyFont="1" applyFill="1" applyBorder="1" applyAlignment="1" applyProtection="1">
      <alignment horizontal="right"/>
    </xf>
    <xf numFmtId="255" fontId="177" fillId="0" borderId="0" xfId="1033" applyNumberFormat="1" applyFont="1" applyFill="1" applyBorder="1" applyAlignment="1" applyProtection="1">
      <alignment horizontal="right"/>
    </xf>
    <xf numFmtId="10" fontId="178" fillId="96" borderId="60" xfId="1105" applyNumberFormat="1" applyFont="1" applyFill="1" applyBorder="1" applyAlignment="1" applyProtection="1">
      <alignment vertical="top"/>
    </xf>
    <xf numFmtId="10" fontId="177" fillId="0" borderId="0" xfId="1110" applyNumberFormat="1" applyFont="1" applyFill="1" applyBorder="1" applyAlignment="1" applyProtection="1">
      <alignment vertical="top"/>
    </xf>
    <xf numFmtId="256" fontId="177" fillId="0" borderId="0" xfId="751" applyNumberFormat="1" applyFont="1" applyFill="1" applyBorder="1" applyAlignment="1" applyProtection="1">
      <alignment horizontal="right" vertical="top"/>
    </xf>
    <xf numFmtId="193" fontId="180" fillId="96" borderId="72" xfId="724" applyNumberFormat="1" applyFont="1" applyFill="1" applyBorder="1" applyAlignment="1" applyProtection="1">
      <alignment vertical="top"/>
    </xf>
    <xf numFmtId="193" fontId="180" fillId="96" borderId="0" xfId="724" applyNumberFormat="1" applyFont="1" applyFill="1" applyBorder="1" applyAlignment="1" applyProtection="1">
      <alignment vertical="top"/>
    </xf>
    <xf numFmtId="193" fontId="178" fillId="97" borderId="60" xfId="724" applyNumberFormat="1" applyFont="1" applyFill="1" applyBorder="1" applyAlignment="1" applyProtection="1">
      <alignment vertical="top"/>
    </xf>
    <xf numFmtId="193" fontId="180" fillId="94" borderId="72" xfId="724" applyNumberFormat="1" applyFont="1" applyFill="1" applyBorder="1" applyAlignment="1" applyProtection="1"/>
    <xf numFmtId="193" fontId="180" fillId="94" borderId="0" xfId="724" applyNumberFormat="1" applyFont="1" applyFill="1" applyBorder="1" applyAlignment="1" applyProtection="1"/>
    <xf numFmtId="193" fontId="180" fillId="97" borderId="0" xfId="724" applyNumberFormat="1" applyFont="1" applyFill="1" applyBorder="1" applyAlignment="1" applyProtection="1"/>
    <xf numFmtId="202" fontId="177" fillId="97" borderId="0" xfId="751" applyNumberFormat="1" applyFont="1" applyFill="1" applyBorder="1" applyAlignment="1" applyProtection="1">
      <alignment horizontal="right"/>
    </xf>
    <xf numFmtId="203" fontId="179" fillId="94" borderId="0" xfId="1110" applyNumberFormat="1" applyFont="1" applyFill="1" applyBorder="1" applyAlignment="1" applyProtection="1"/>
    <xf numFmtId="164" fontId="178" fillId="96" borderId="71" xfId="1033" applyNumberFormat="1" applyFont="1" applyFill="1" applyBorder="1" applyAlignment="1" applyProtection="1">
      <alignment horizontal="right"/>
    </xf>
    <xf numFmtId="41" fontId="177" fillId="96" borderId="0" xfId="1033" applyNumberFormat="1" applyFont="1" applyFill="1" applyBorder="1" applyProtection="1"/>
    <xf numFmtId="0" fontId="222" fillId="54" borderId="0" xfId="1033" applyFont="1" applyFill="1" applyAlignment="1" applyProtection="1">
      <alignment horizontal="right"/>
    </xf>
    <xf numFmtId="37" fontId="163" fillId="54" borderId="0" xfId="1033" applyNumberFormat="1" applyFont="1" applyFill="1" applyBorder="1" applyAlignment="1" applyProtection="1">
      <alignment wrapText="1"/>
    </xf>
    <xf numFmtId="0" fontId="161" fillId="94" borderId="0" xfId="1033" applyFont="1" applyFill="1" applyBorder="1" applyProtection="1"/>
    <xf numFmtId="0" fontId="160" fillId="94" borderId="0" xfId="1033" applyFont="1" applyFill="1" applyBorder="1" applyProtection="1"/>
    <xf numFmtId="193" fontId="161" fillId="54" borderId="0" xfId="724" applyNumberFormat="1" applyFont="1" applyFill="1" applyBorder="1" applyAlignment="1" applyProtection="1">
      <alignment horizontal="right"/>
    </xf>
    <xf numFmtId="0" fontId="161" fillId="54" borderId="0" xfId="1033" applyFont="1" applyFill="1" applyBorder="1" applyAlignment="1" applyProtection="1">
      <alignment horizontal="left" indent="1"/>
    </xf>
    <xf numFmtId="193" fontId="224" fillId="54" borderId="0" xfId="724" applyNumberFormat="1" applyFont="1" applyFill="1" applyBorder="1" applyAlignment="1" applyProtection="1">
      <alignment horizontal="right"/>
    </xf>
    <xf numFmtId="193" fontId="160" fillId="54" borderId="0" xfId="724" applyNumberFormat="1" applyFont="1" applyFill="1" applyBorder="1" applyAlignment="1" applyProtection="1">
      <alignment horizontal="right"/>
    </xf>
    <xf numFmtId="193" fontId="160" fillId="54" borderId="0" xfId="724" applyNumberFormat="1" applyFont="1" applyFill="1" applyBorder="1" applyAlignment="1" applyProtection="1">
      <alignment horizontal="left" indent="1"/>
    </xf>
    <xf numFmtId="233" fontId="160" fillId="54" borderId="0" xfId="724" applyNumberFormat="1" applyFont="1" applyFill="1" applyBorder="1" applyAlignment="1" applyProtection="1">
      <alignment horizontal="right"/>
    </xf>
    <xf numFmtId="193" fontId="161" fillId="94" borderId="20" xfId="724" applyNumberFormat="1" applyFont="1" applyFill="1" applyBorder="1" applyAlignment="1" applyProtection="1">
      <alignment horizontal="right"/>
    </xf>
    <xf numFmtId="193" fontId="161" fillId="94" borderId="0" xfId="724" applyNumberFormat="1" applyFont="1" applyFill="1" applyBorder="1" applyAlignment="1" applyProtection="1">
      <alignment horizontal="right"/>
    </xf>
    <xf numFmtId="193" fontId="224" fillId="94" borderId="20" xfId="724" applyNumberFormat="1" applyFont="1" applyFill="1" applyBorder="1" applyAlignment="1" applyProtection="1">
      <alignment horizontal="right"/>
    </xf>
    <xf numFmtId="193" fontId="160" fillId="94" borderId="20" xfId="724" applyNumberFormat="1" applyFont="1" applyFill="1" applyBorder="1" applyAlignment="1" applyProtection="1">
      <alignment horizontal="right"/>
    </xf>
    <xf numFmtId="193" fontId="160" fillId="94" borderId="0" xfId="724" applyNumberFormat="1" applyFont="1" applyFill="1" applyBorder="1" applyAlignment="1" applyProtection="1">
      <alignment horizontal="right"/>
    </xf>
    <xf numFmtId="193" fontId="161" fillId="96" borderId="0" xfId="724" applyNumberFormat="1" applyFont="1" applyFill="1" applyBorder="1" applyAlignment="1" applyProtection="1">
      <alignment horizontal="right"/>
    </xf>
    <xf numFmtId="0" fontId="161" fillId="96" borderId="0" xfId="1033" applyFont="1" applyFill="1" applyBorder="1" applyAlignment="1" applyProtection="1">
      <alignment horizontal="left" indent="1"/>
    </xf>
    <xf numFmtId="193" fontId="224" fillId="96" borderId="0" xfId="724" applyNumberFormat="1" applyFont="1" applyFill="1" applyBorder="1" applyAlignment="1" applyProtection="1">
      <alignment horizontal="right"/>
    </xf>
    <xf numFmtId="193" fontId="160" fillId="96" borderId="0" xfId="724" applyNumberFormat="1" applyFont="1" applyFill="1" applyBorder="1" applyAlignment="1" applyProtection="1">
      <alignment horizontal="right"/>
    </xf>
    <xf numFmtId="193" fontId="160" fillId="96" borderId="0" xfId="724" applyNumberFormat="1" applyFont="1" applyFill="1" applyBorder="1" applyAlignment="1" applyProtection="1">
      <alignment horizontal="left" indent="1"/>
    </xf>
    <xf numFmtId="41" fontId="160" fillId="96" borderId="0" xfId="1033" applyNumberFormat="1" applyFont="1" applyFill="1" applyBorder="1" applyAlignment="1" applyProtection="1">
      <alignment horizontal="right"/>
    </xf>
    <xf numFmtId="193" fontId="161" fillId="96" borderId="0" xfId="724" applyNumberFormat="1" applyFont="1" applyFill="1" applyBorder="1" applyProtection="1"/>
    <xf numFmtId="193" fontId="224" fillId="96" borderId="0" xfId="724" applyNumberFormat="1" applyFont="1" applyFill="1" applyBorder="1" applyProtection="1"/>
    <xf numFmtId="193" fontId="160" fillId="96" borderId="0" xfId="724" applyNumberFormat="1" applyFont="1" applyFill="1" applyBorder="1" applyProtection="1"/>
    <xf numFmtId="193" fontId="161" fillId="0" borderId="0" xfId="724" applyNumberFormat="1" applyFont="1" applyFill="1" applyBorder="1" applyProtection="1"/>
    <xf numFmtId="193" fontId="224" fillId="0" borderId="0" xfId="724" applyNumberFormat="1" applyFont="1" applyFill="1" applyBorder="1" applyProtection="1"/>
    <xf numFmtId="193" fontId="224" fillId="94" borderId="0" xfId="724" applyNumberFormat="1" applyFont="1" applyFill="1" applyBorder="1" applyAlignment="1" applyProtection="1">
      <alignment horizontal="right"/>
    </xf>
    <xf numFmtId="193" fontId="160" fillId="94" borderId="0" xfId="724" applyNumberFormat="1" applyFont="1" applyFill="1" applyBorder="1" applyProtection="1"/>
    <xf numFmtId="233" fontId="161" fillId="96" borderId="33" xfId="1033" applyNumberFormat="1" applyFont="1" applyFill="1" applyBorder="1" applyAlignment="1" applyProtection="1">
      <alignment horizontal="right"/>
    </xf>
    <xf numFmtId="233" fontId="224" fillId="54" borderId="33" xfId="1033" applyNumberFormat="1" applyFont="1" applyFill="1" applyBorder="1" applyAlignment="1" applyProtection="1">
      <alignment horizontal="right"/>
    </xf>
    <xf numFmtId="233" fontId="160" fillId="96" borderId="33" xfId="1033" applyNumberFormat="1" applyFont="1" applyFill="1" applyBorder="1" applyAlignment="1" applyProtection="1">
      <alignment horizontal="right"/>
    </xf>
    <xf numFmtId="203" fontId="165" fillId="96" borderId="0" xfId="1105" applyNumberFormat="1" applyFont="1" applyFill="1" applyBorder="1" applyAlignment="1" applyProtection="1">
      <alignment horizontal="right"/>
    </xf>
    <xf numFmtId="203" fontId="225" fillId="54" borderId="0" xfId="1105" applyNumberFormat="1" applyFont="1" applyFill="1" applyBorder="1" applyAlignment="1" applyProtection="1">
      <alignment horizontal="right"/>
    </xf>
    <xf numFmtId="203" fontId="163" fillId="96" borderId="0" xfId="1105" applyNumberFormat="1" applyFont="1" applyFill="1" applyBorder="1" applyAlignment="1" applyProtection="1">
      <alignment horizontal="right"/>
    </xf>
    <xf numFmtId="233" fontId="224" fillId="96" borderId="0" xfId="1033" applyNumberFormat="1" applyFont="1" applyFill="1" applyBorder="1" applyAlignment="1" applyProtection="1">
      <alignment horizontal="right"/>
    </xf>
    <xf numFmtId="193" fontId="160" fillId="0" borderId="0" xfId="724" applyNumberFormat="1" applyFont="1" applyFill="1" applyBorder="1" applyAlignment="1" applyProtection="1">
      <alignment horizontal="right"/>
    </xf>
    <xf numFmtId="193" fontId="216" fillId="0" borderId="0" xfId="724" applyNumberFormat="1" applyFont="1" applyFill="1" applyBorder="1" applyAlignment="1" applyProtection="1">
      <alignment horizontal="right"/>
    </xf>
    <xf numFmtId="0" fontId="163" fillId="96" borderId="0" xfId="1033" applyFont="1" applyFill="1" applyBorder="1" applyAlignment="1" applyProtection="1">
      <alignment vertical="center"/>
    </xf>
    <xf numFmtId="203" fontId="165" fillId="96" borderId="0" xfId="1105" applyNumberFormat="1" applyFont="1" applyFill="1" applyBorder="1" applyAlignment="1" applyProtection="1">
      <alignment horizontal="right" vertical="center"/>
    </xf>
    <xf numFmtId="0" fontId="165" fillId="96" borderId="0" xfId="1033" applyFont="1" applyFill="1" applyBorder="1" applyAlignment="1" applyProtection="1">
      <alignment vertical="center"/>
    </xf>
    <xf numFmtId="203" fontId="163" fillId="96" borderId="0" xfId="1105" applyNumberFormat="1" applyFont="1" applyFill="1" applyBorder="1" applyAlignment="1" applyProtection="1">
      <alignment horizontal="right" vertical="center"/>
    </xf>
    <xf numFmtId="203" fontId="163" fillId="0" borderId="0" xfId="1105" applyNumberFormat="1" applyFont="1" applyFill="1" applyBorder="1" applyAlignment="1" applyProtection="1">
      <alignment horizontal="right" vertical="center"/>
    </xf>
    <xf numFmtId="203" fontId="226" fillId="0" borderId="0" xfId="1105" applyNumberFormat="1" applyFont="1" applyFill="1" applyBorder="1" applyAlignment="1" applyProtection="1">
      <alignment horizontal="right" vertical="center"/>
    </xf>
    <xf numFmtId="0" fontId="161" fillId="97" borderId="0" xfId="1033" applyFont="1" applyFill="1" applyBorder="1" applyAlignment="1" applyProtection="1"/>
    <xf numFmtId="0" fontId="163" fillId="97" borderId="0" xfId="1033" applyFont="1" applyFill="1" applyBorder="1" applyAlignment="1" applyProtection="1"/>
    <xf numFmtId="203" fontId="165" fillId="97" borderId="0" xfId="1105" applyNumberFormat="1" applyFont="1" applyFill="1" applyBorder="1" applyAlignment="1" applyProtection="1">
      <alignment horizontal="right"/>
    </xf>
    <xf numFmtId="0" fontId="165" fillId="94" borderId="0" xfId="1033" applyFont="1" applyFill="1" applyBorder="1" applyAlignment="1" applyProtection="1"/>
    <xf numFmtId="203" fontId="163" fillId="94" borderId="0" xfId="1105" applyNumberFormat="1" applyFont="1" applyFill="1" applyBorder="1" applyAlignment="1" applyProtection="1">
      <alignment horizontal="right"/>
    </xf>
    <xf numFmtId="0" fontId="163" fillId="94" borderId="0" xfId="1033" applyFont="1" applyFill="1" applyBorder="1" applyAlignment="1" applyProtection="1"/>
    <xf numFmtId="0" fontId="165" fillId="0" borderId="0" xfId="1033" applyFont="1" applyFill="1" applyBorder="1" applyAlignment="1" applyProtection="1">
      <alignment vertical="center"/>
    </xf>
    <xf numFmtId="193" fontId="224" fillId="0" borderId="0" xfId="724" applyNumberFormat="1" applyFont="1" applyFill="1" applyBorder="1" applyAlignment="1" applyProtection="1">
      <alignment horizontal="right"/>
    </xf>
    <xf numFmtId="0" fontId="160" fillId="96" borderId="0" xfId="1033" applyFont="1" applyFill="1" applyBorder="1" applyAlignment="1" applyProtection="1">
      <alignment horizontal="left" vertical="center" indent="1"/>
    </xf>
    <xf numFmtId="0" fontId="160" fillId="96" borderId="33" xfId="1033" applyFont="1" applyFill="1" applyBorder="1" applyAlignment="1" applyProtection="1">
      <alignment horizontal="left" vertical="center" indent="1"/>
    </xf>
    <xf numFmtId="0" fontId="163" fillId="0" borderId="33" xfId="1033" applyFont="1" applyFill="1" applyBorder="1" applyAlignment="1" applyProtection="1">
      <alignment vertical="center"/>
    </xf>
    <xf numFmtId="41" fontId="161" fillId="0" borderId="33" xfId="1033" applyNumberFormat="1" applyFont="1" applyFill="1" applyBorder="1" applyProtection="1"/>
    <xf numFmtId="193" fontId="224" fillId="0" borderId="33" xfId="724" applyNumberFormat="1" applyFont="1" applyFill="1" applyBorder="1" applyAlignment="1" applyProtection="1">
      <alignment horizontal="right"/>
    </xf>
    <xf numFmtId="41" fontId="160" fillId="0" borderId="33" xfId="1033" applyNumberFormat="1" applyFont="1" applyFill="1" applyBorder="1" applyProtection="1"/>
    <xf numFmtId="41" fontId="160" fillId="54" borderId="33" xfId="1033" applyNumberFormat="1" applyFont="1" applyFill="1" applyBorder="1" applyProtection="1"/>
    <xf numFmtId="0" fontId="163" fillId="0" borderId="0" xfId="1033" applyFont="1" applyFill="1" applyBorder="1" applyAlignment="1" applyProtection="1">
      <alignment vertical="center"/>
    </xf>
    <xf numFmtId="187" fontId="161" fillId="0" borderId="0" xfId="1033" applyNumberFormat="1" applyFont="1" applyFill="1" applyBorder="1" applyAlignment="1" applyProtection="1">
      <alignment horizontal="right"/>
    </xf>
    <xf numFmtId="187" fontId="160" fillId="0" borderId="0" xfId="1033" applyNumberFormat="1" applyFont="1" applyFill="1" applyBorder="1" applyAlignment="1" applyProtection="1">
      <alignment horizontal="right"/>
    </xf>
    <xf numFmtId="0" fontId="163" fillId="96" borderId="33" xfId="1033" applyFont="1" applyFill="1" applyBorder="1" applyAlignment="1" applyProtection="1">
      <alignment vertical="center"/>
    </xf>
    <xf numFmtId="187" fontId="161" fillId="0" borderId="33" xfId="1033" applyNumberFormat="1" applyFont="1" applyFill="1" applyBorder="1" applyAlignment="1" applyProtection="1">
      <alignment horizontal="right"/>
    </xf>
    <xf numFmtId="187" fontId="160" fillId="0" borderId="33" xfId="1033" applyNumberFormat="1" applyFont="1" applyFill="1" applyBorder="1" applyAlignment="1" applyProtection="1">
      <alignment horizontal="right"/>
    </xf>
    <xf numFmtId="0" fontId="160" fillId="96" borderId="20" xfId="1033" applyFont="1" applyFill="1" applyBorder="1" applyProtection="1"/>
    <xf numFmtId="0" fontId="163" fillId="96" borderId="20" xfId="1033" applyFont="1" applyFill="1" applyBorder="1" applyAlignment="1" applyProtection="1">
      <alignment vertical="center"/>
    </xf>
    <xf numFmtId="255" fontId="161" fillId="0" borderId="20" xfId="1033" applyNumberFormat="1" applyFont="1" applyFill="1" applyBorder="1" applyAlignment="1" applyProtection="1">
      <alignment horizontal="right"/>
    </xf>
    <xf numFmtId="255" fontId="160" fillId="0" borderId="20" xfId="1033" applyNumberFormat="1" applyFont="1" applyFill="1" applyBorder="1" applyAlignment="1" applyProtection="1">
      <alignment horizontal="right"/>
    </xf>
    <xf numFmtId="255" fontId="160" fillId="0" borderId="0" xfId="1033" applyNumberFormat="1" applyFont="1" applyFill="1" applyBorder="1" applyAlignment="1" applyProtection="1">
      <alignment horizontal="right"/>
    </xf>
    <xf numFmtId="0" fontId="160" fillId="96" borderId="33" xfId="1033" applyFont="1" applyFill="1" applyBorder="1" applyProtection="1"/>
    <xf numFmtId="203" fontId="165" fillId="0" borderId="0" xfId="1105" applyNumberFormat="1" applyFont="1" applyFill="1" applyBorder="1" applyAlignment="1" applyProtection="1">
      <alignment horizontal="right" vertical="center"/>
    </xf>
    <xf numFmtId="255" fontId="160" fillId="0" borderId="33" xfId="1033" applyNumberFormat="1" applyFont="1" applyFill="1" applyBorder="1" applyAlignment="1" applyProtection="1">
      <alignment horizontal="right"/>
    </xf>
    <xf numFmtId="10" fontId="161" fillId="0" borderId="0" xfId="1110" applyNumberFormat="1" applyFont="1" applyFill="1" applyBorder="1" applyAlignment="1" applyProtection="1">
      <alignment vertical="top"/>
    </xf>
    <xf numFmtId="10" fontId="160" fillId="0" borderId="0" xfId="1110" applyNumberFormat="1" applyFont="1" applyFill="1" applyBorder="1" applyAlignment="1" applyProtection="1">
      <alignment vertical="top"/>
    </xf>
    <xf numFmtId="0" fontId="163" fillId="97" borderId="0" xfId="1033" applyFont="1" applyFill="1" applyBorder="1" applyAlignment="1" applyProtection="1">
      <alignment vertical="center"/>
    </xf>
    <xf numFmtId="193" fontId="165" fillId="97" borderId="0" xfId="724" applyNumberFormat="1" applyFont="1" applyFill="1" applyBorder="1" applyAlignment="1" applyProtection="1"/>
    <xf numFmtId="0" fontId="165" fillId="97" borderId="0" xfId="1033" applyFont="1" applyFill="1" applyBorder="1" applyAlignment="1" applyProtection="1">
      <alignment vertical="center"/>
    </xf>
    <xf numFmtId="203" fontId="163" fillId="94" borderId="0" xfId="1105" applyNumberFormat="1" applyFont="1" applyFill="1" applyBorder="1" applyAlignment="1" applyProtection="1">
      <alignment horizontal="right" vertical="center"/>
    </xf>
    <xf numFmtId="193" fontId="165" fillId="94" borderId="0" xfId="724" applyNumberFormat="1" applyFont="1" applyFill="1" applyBorder="1" applyAlignment="1" applyProtection="1"/>
    <xf numFmtId="193" fontId="163" fillId="94" borderId="0" xfId="724" applyNumberFormat="1" applyFont="1" applyFill="1" applyBorder="1" applyAlignment="1" applyProtection="1"/>
    <xf numFmtId="0" fontId="163" fillId="94" borderId="0" xfId="1033" applyFont="1" applyFill="1" applyBorder="1" applyAlignment="1" applyProtection="1">
      <alignment vertical="center"/>
    </xf>
    <xf numFmtId="233" fontId="160" fillId="96" borderId="0" xfId="1033" applyNumberFormat="1" applyFont="1" applyFill="1" applyBorder="1" applyAlignment="1" applyProtection="1">
      <alignment horizontal="right"/>
    </xf>
    <xf numFmtId="202" fontId="8" fillId="54" borderId="0" xfId="751" applyNumberFormat="1" applyFont="1" applyFill="1" applyBorder="1" applyProtection="1"/>
    <xf numFmtId="0" fontId="8" fillId="54" borderId="0" xfId="1033" applyFont="1" applyFill="1"/>
    <xf numFmtId="37" fontId="190" fillId="54" borderId="7" xfId="1033" applyNumberFormat="1" applyFont="1" applyFill="1" applyBorder="1" applyAlignment="1" applyProtection="1"/>
    <xf numFmtId="37" fontId="190" fillId="54" borderId="7" xfId="1033" applyNumberFormat="1" applyFont="1" applyFill="1" applyBorder="1" applyAlignment="1" applyProtection="1">
      <alignment wrapText="1"/>
    </xf>
    <xf numFmtId="0" fontId="67" fillId="94" borderId="35" xfId="1033" applyFont="1" applyFill="1" applyBorder="1" applyProtection="1"/>
    <xf numFmtId="0" fontId="67" fillId="94" borderId="0" xfId="1033" applyFont="1" applyFill="1" applyBorder="1" applyProtection="1"/>
    <xf numFmtId="0" fontId="154" fillId="94" borderId="0" xfId="1033" applyFont="1" applyFill="1" applyBorder="1" applyProtection="1"/>
    <xf numFmtId="0" fontId="154" fillId="94" borderId="0" xfId="1033" applyFont="1" applyFill="1" applyBorder="1" applyAlignment="1" applyProtection="1">
      <alignment horizontal="right"/>
    </xf>
    <xf numFmtId="37" fontId="67" fillId="96" borderId="0" xfId="1033" applyNumberFormat="1" applyFont="1" applyFill="1" applyProtection="1"/>
    <xf numFmtId="37" fontId="67" fillId="54" borderId="0" xfId="1033" applyNumberFormat="1" applyFont="1" applyFill="1" applyBorder="1" applyProtection="1"/>
    <xf numFmtId="0" fontId="154" fillId="54" borderId="0" xfId="1033" applyFont="1" applyFill="1" applyBorder="1" applyAlignment="1" applyProtection="1">
      <alignment horizontal="right"/>
    </xf>
    <xf numFmtId="37" fontId="154" fillId="54" borderId="0" xfId="1033" applyNumberFormat="1" applyFont="1" applyFill="1" applyAlignment="1" applyProtection="1">
      <alignment horizontal="left" indent="1"/>
    </xf>
    <xf numFmtId="41" fontId="67" fillId="54" borderId="0" xfId="1033" applyNumberFormat="1" applyFont="1" applyFill="1" applyBorder="1" applyAlignment="1" applyProtection="1">
      <alignment horizontal="right"/>
    </xf>
    <xf numFmtId="41" fontId="154" fillId="54" borderId="0" xfId="1033" applyNumberFormat="1" applyFont="1" applyFill="1" applyBorder="1" applyAlignment="1" applyProtection="1">
      <alignment horizontal="right"/>
    </xf>
    <xf numFmtId="37" fontId="154" fillId="54" borderId="0" xfId="1033" applyNumberFormat="1" applyFont="1" applyFill="1" applyBorder="1" applyAlignment="1" applyProtection="1">
      <alignment horizontal="left" indent="1"/>
    </xf>
    <xf numFmtId="37" fontId="154" fillId="0" borderId="0" xfId="1033" applyNumberFormat="1" applyFont="1" applyFill="1" applyAlignment="1" applyProtection="1">
      <alignment horizontal="left" indent="1"/>
    </xf>
    <xf numFmtId="41" fontId="154" fillId="0" borderId="0" xfId="1033" applyNumberFormat="1" applyFont="1" applyFill="1" applyBorder="1" applyAlignment="1" applyProtection="1">
      <alignment horizontal="right"/>
    </xf>
    <xf numFmtId="164" fontId="227" fillId="54" borderId="33" xfId="1033" applyNumberFormat="1" applyFont="1" applyFill="1" applyBorder="1" applyAlignment="1" applyProtection="1">
      <alignment horizontal="right"/>
    </xf>
    <xf numFmtId="164" fontId="154" fillId="54" borderId="33" xfId="1033" applyNumberFormat="1" applyFont="1" applyFill="1" applyBorder="1" applyAlignment="1" applyProtection="1">
      <alignment horizontal="right"/>
    </xf>
    <xf numFmtId="164" fontId="154" fillId="0" borderId="33" xfId="1033" applyNumberFormat="1" applyFont="1" applyFill="1" applyBorder="1" applyAlignment="1" applyProtection="1">
      <alignment horizontal="right"/>
    </xf>
    <xf numFmtId="37" fontId="67" fillId="0" borderId="0" xfId="1033" applyNumberFormat="1" applyFont="1" applyFill="1" applyProtection="1"/>
    <xf numFmtId="41" fontId="227" fillId="54" borderId="0" xfId="1033" applyNumberFormat="1" applyFont="1" applyFill="1" applyBorder="1" applyAlignment="1" applyProtection="1">
      <alignment horizontal="right"/>
    </xf>
    <xf numFmtId="37" fontId="154" fillId="0" borderId="0" xfId="1033" applyNumberFormat="1" applyFont="1" applyFill="1" applyProtection="1"/>
    <xf numFmtId="37" fontId="154" fillId="96" borderId="0" xfId="1033" applyNumberFormat="1" applyFont="1" applyFill="1" applyAlignment="1" applyProtection="1">
      <alignment horizontal="left" indent="1"/>
    </xf>
    <xf numFmtId="41" fontId="227" fillId="96" borderId="0" xfId="1033" applyNumberFormat="1" applyFont="1" applyFill="1" applyBorder="1" applyAlignment="1" applyProtection="1">
      <alignment horizontal="right"/>
    </xf>
    <xf numFmtId="41" fontId="154" fillId="96" borderId="0" xfId="1033" applyNumberFormat="1" applyFont="1" applyFill="1" applyBorder="1" applyAlignment="1" applyProtection="1">
      <alignment horizontal="right"/>
    </xf>
    <xf numFmtId="37" fontId="154" fillId="96" borderId="0" xfId="1033" applyNumberFormat="1" applyFont="1" applyFill="1" applyBorder="1" applyAlignment="1" applyProtection="1">
      <alignment horizontal="left" indent="1"/>
    </xf>
    <xf numFmtId="164" fontId="154" fillId="0" borderId="0" xfId="1033" applyNumberFormat="1" applyFont="1" applyFill="1" applyBorder="1" applyAlignment="1" applyProtection="1">
      <alignment horizontal="right"/>
    </xf>
    <xf numFmtId="37" fontId="67" fillId="94" borderId="0" xfId="1033" applyNumberFormat="1" applyFont="1" applyFill="1" applyProtection="1"/>
    <xf numFmtId="41" fontId="67" fillId="94" borderId="20" xfId="1033" applyNumberFormat="1" applyFont="1" applyFill="1" applyBorder="1" applyAlignment="1" applyProtection="1">
      <alignment horizontal="right"/>
    </xf>
    <xf numFmtId="41" fontId="154" fillId="94" borderId="20" xfId="1033" applyNumberFormat="1" applyFont="1" applyFill="1" applyBorder="1" applyAlignment="1" applyProtection="1">
      <alignment horizontal="right"/>
    </xf>
    <xf numFmtId="37" fontId="67" fillId="94" borderId="0" xfId="1033" applyNumberFormat="1" applyFont="1" applyFill="1" applyBorder="1" applyProtection="1"/>
    <xf numFmtId="37" fontId="154" fillId="94" borderId="0" xfId="1033" applyNumberFormat="1" applyFont="1" applyFill="1" applyProtection="1"/>
    <xf numFmtId="41" fontId="67" fillId="96" borderId="0" xfId="1033" applyNumberFormat="1" applyFont="1" applyFill="1" applyBorder="1" applyAlignment="1" applyProtection="1">
      <alignment horizontal="right"/>
    </xf>
    <xf numFmtId="41" fontId="67" fillId="54" borderId="33" xfId="1033" applyNumberFormat="1" applyFont="1" applyFill="1" applyBorder="1" applyAlignment="1" applyProtection="1">
      <alignment horizontal="right"/>
    </xf>
    <xf numFmtId="41" fontId="154" fillId="54" borderId="33" xfId="1033" applyNumberFormat="1" applyFont="1" applyFill="1" applyBorder="1" applyAlignment="1" applyProtection="1">
      <alignment horizontal="right"/>
    </xf>
    <xf numFmtId="41" fontId="154" fillId="0" borderId="33" xfId="1033" applyNumberFormat="1" applyFont="1" applyFill="1" applyBorder="1" applyAlignment="1" applyProtection="1">
      <alignment horizontal="right"/>
    </xf>
    <xf numFmtId="164" fontId="67" fillId="94" borderId="0" xfId="1033" applyNumberFormat="1" applyFont="1" applyFill="1" applyBorder="1" applyAlignment="1" applyProtection="1">
      <alignment horizontal="right"/>
    </xf>
    <xf numFmtId="164" fontId="154" fillId="94" borderId="0" xfId="1033" applyNumberFormat="1" applyFont="1" applyFill="1" applyBorder="1" applyAlignment="1" applyProtection="1">
      <alignment horizontal="right"/>
    </xf>
    <xf numFmtId="37" fontId="154" fillId="94" borderId="0" xfId="1033" applyNumberFormat="1" applyFont="1" applyFill="1" applyBorder="1" applyProtection="1"/>
    <xf numFmtId="164" fontId="154" fillId="96" borderId="33" xfId="1033" applyNumberFormat="1" applyFont="1" applyFill="1" applyBorder="1" applyAlignment="1" applyProtection="1">
      <alignment horizontal="right"/>
    </xf>
    <xf numFmtId="164" fontId="154" fillId="54" borderId="0" xfId="1033" applyNumberFormat="1" applyFont="1" applyFill="1" applyBorder="1" applyAlignment="1" applyProtection="1">
      <alignment horizontal="right"/>
    </xf>
    <xf numFmtId="202" fontId="228" fillId="54" borderId="0" xfId="1110" applyNumberFormat="1" applyFont="1" applyFill="1" applyBorder="1" applyAlignment="1" applyProtection="1">
      <alignment horizontal="right"/>
    </xf>
    <xf numFmtId="202" fontId="190" fillId="54" borderId="0" xfId="1110" applyNumberFormat="1" applyFont="1" applyFill="1" applyBorder="1" applyAlignment="1" applyProtection="1">
      <alignment horizontal="right"/>
    </xf>
    <xf numFmtId="202" fontId="190" fillId="0" borderId="0" xfId="1110" applyNumberFormat="1" applyFont="1" applyFill="1" applyBorder="1" applyAlignment="1" applyProtection="1">
      <alignment horizontal="right"/>
    </xf>
    <xf numFmtId="164" fontId="67" fillId="96" borderId="0" xfId="724" applyNumberFormat="1" applyFont="1" applyFill="1" applyAlignment="1" applyProtection="1">
      <alignment vertical="top"/>
    </xf>
    <xf numFmtId="0" fontId="190" fillId="96" borderId="0" xfId="1033" applyFont="1" applyFill="1" applyBorder="1" applyAlignment="1" applyProtection="1">
      <alignment vertical="top"/>
    </xf>
    <xf numFmtId="203" fontId="228" fillId="96" borderId="0" xfId="1110" applyNumberFormat="1" applyFont="1" applyFill="1" applyBorder="1" applyAlignment="1" applyProtection="1">
      <alignment horizontal="right" vertical="top"/>
    </xf>
    <xf numFmtId="203" fontId="190" fillId="96" borderId="0" xfId="1110" applyNumberFormat="1" applyFont="1" applyFill="1" applyBorder="1" applyAlignment="1" applyProtection="1">
      <alignment horizontal="right" vertical="top"/>
    </xf>
    <xf numFmtId="203" fontId="190" fillId="0" borderId="0" xfId="1110" applyNumberFormat="1" applyFont="1" applyFill="1" applyBorder="1" applyAlignment="1" applyProtection="1">
      <alignment horizontal="right" vertical="top"/>
    </xf>
    <xf numFmtId="250" fontId="154" fillId="94" borderId="0" xfId="1033" applyNumberFormat="1" applyFont="1" applyFill="1" applyBorder="1" applyAlignment="1" applyProtection="1">
      <alignment horizontal="right"/>
    </xf>
    <xf numFmtId="0" fontId="154" fillId="96" borderId="0" xfId="1033" applyFont="1" applyFill="1" applyAlignment="1" applyProtection="1"/>
    <xf numFmtId="0" fontId="154" fillId="96" borderId="0" xfId="1033" applyFont="1" applyFill="1" applyBorder="1" applyAlignment="1" applyProtection="1"/>
    <xf numFmtId="164" fontId="227" fillId="0" borderId="0" xfId="724" applyNumberFormat="1" applyFont="1" applyFill="1" applyAlignment="1" applyProtection="1">
      <alignment vertical="top"/>
    </xf>
    <xf numFmtId="164" fontId="67" fillId="0" borderId="0" xfId="724" applyNumberFormat="1" applyFont="1" applyFill="1" applyAlignment="1" applyProtection="1">
      <alignment vertical="top"/>
    </xf>
    <xf numFmtId="164" fontId="154" fillId="0" borderId="0" xfId="724" applyNumberFormat="1" applyFont="1" applyFill="1" applyAlignment="1" applyProtection="1">
      <alignment vertical="top"/>
    </xf>
    <xf numFmtId="164" fontId="154" fillId="0" borderId="0" xfId="1033" applyNumberFormat="1" applyFont="1" applyFill="1" applyAlignment="1" applyProtection="1">
      <alignment vertical="top"/>
    </xf>
    <xf numFmtId="164" fontId="154" fillId="0" borderId="0" xfId="1033" applyNumberFormat="1" applyFont="1" applyFill="1" applyBorder="1" applyAlignment="1" applyProtection="1">
      <alignment vertical="top"/>
    </xf>
    <xf numFmtId="164" fontId="154" fillId="0" borderId="0" xfId="1033" applyNumberFormat="1" applyFont="1" applyFill="1" applyBorder="1" applyAlignment="1" applyProtection="1">
      <alignment horizontal="right" vertical="top"/>
    </xf>
    <xf numFmtId="0" fontId="154" fillId="0" borderId="0" xfId="1033" applyFont="1" applyFill="1" applyAlignment="1" applyProtection="1"/>
    <xf numFmtId="0" fontId="67" fillId="94" borderId="0" xfId="0" applyNumberFormat="1" applyFont="1" applyFill="1" applyBorder="1" applyAlignment="1" applyProtection="1">
      <alignment horizontal="left"/>
    </xf>
    <xf numFmtId="0" fontId="154" fillId="94" borderId="0" xfId="0" applyNumberFormat="1" applyFont="1" applyFill="1" applyAlignment="1" applyProtection="1">
      <alignment horizontal="left"/>
    </xf>
    <xf numFmtId="164" fontId="67" fillId="0" borderId="0" xfId="1033" applyNumberFormat="1" applyFont="1" applyFill="1" applyBorder="1" applyAlignment="1" applyProtection="1">
      <alignment horizontal="right" vertical="top"/>
    </xf>
    <xf numFmtId="164" fontId="154" fillId="96" borderId="0" xfId="724" applyNumberFormat="1" applyFont="1" applyFill="1" applyAlignment="1" applyProtection="1">
      <alignment vertical="top"/>
    </xf>
    <xf numFmtId="164" fontId="154" fillId="96" borderId="0" xfId="1033" applyNumberFormat="1" applyFont="1" applyFill="1" applyBorder="1" applyAlignment="1" applyProtection="1">
      <alignment horizontal="right" vertical="top"/>
    </xf>
    <xf numFmtId="164" fontId="227" fillId="0" borderId="0" xfId="1033" applyNumberFormat="1" applyFont="1" applyFill="1" applyBorder="1" applyAlignment="1" applyProtection="1">
      <alignment horizontal="right" vertical="top"/>
    </xf>
    <xf numFmtId="164" fontId="227" fillId="0" borderId="0" xfId="724" applyNumberFormat="1" applyFont="1" applyFill="1" applyAlignment="1" applyProtection="1">
      <alignment horizontal="right" vertical="top" indent="1"/>
    </xf>
    <xf numFmtId="164" fontId="67" fillId="0" borderId="0" xfId="724" applyNumberFormat="1" applyFont="1" applyFill="1" applyAlignment="1" applyProtection="1">
      <alignment horizontal="right" vertical="top" indent="1"/>
    </xf>
    <xf numFmtId="0" fontId="67" fillId="97" borderId="0" xfId="1033" applyFont="1" applyFill="1" applyBorder="1" applyProtection="1"/>
    <xf numFmtId="0" fontId="154" fillId="97" borderId="0" xfId="1033" applyFont="1" applyFill="1" applyBorder="1" applyProtection="1"/>
    <xf numFmtId="253" fontId="154" fillId="94" borderId="0" xfId="1033" applyNumberFormat="1" applyFont="1" applyFill="1" applyAlignment="1" applyProtection="1">
      <alignment horizontal="right"/>
    </xf>
    <xf numFmtId="0" fontId="154" fillId="96" borderId="0" xfId="1033" applyFont="1" applyFill="1" applyBorder="1" applyAlignment="1" applyProtection="1">
      <alignment horizontal="left"/>
    </xf>
    <xf numFmtId="0" fontId="154" fillId="0" borderId="0" xfId="1033" applyFont="1" applyFill="1" applyBorder="1" applyAlignment="1" applyProtection="1">
      <alignment horizontal="left"/>
    </xf>
    <xf numFmtId="164" fontId="227" fillId="0" borderId="0" xfId="1033" applyNumberFormat="1" applyFont="1" applyFill="1" applyBorder="1" applyAlignment="1" applyProtection="1">
      <alignment horizontal="right"/>
    </xf>
    <xf numFmtId="164" fontId="154" fillId="0" borderId="0" xfId="1033" applyNumberFormat="1" applyFont="1" applyFill="1" applyBorder="1" applyAlignment="1" applyProtection="1">
      <alignment horizontal="left" indent="1"/>
    </xf>
    <xf numFmtId="164" fontId="227" fillId="96" borderId="0" xfId="724" applyNumberFormat="1" applyFont="1" applyFill="1" applyAlignment="1" applyProtection="1">
      <alignment vertical="top"/>
    </xf>
    <xf numFmtId="164" fontId="154" fillId="96" borderId="0" xfId="1033" applyNumberFormat="1" applyFont="1" applyFill="1" applyBorder="1" applyAlignment="1" applyProtection="1"/>
    <xf numFmtId="164" fontId="154" fillId="96" borderId="0" xfId="1033" applyNumberFormat="1" applyFont="1" applyFill="1" applyAlignment="1" applyProtection="1">
      <alignment vertical="top"/>
    </xf>
    <xf numFmtId="164" fontId="154" fillId="96" borderId="0" xfId="1033" applyNumberFormat="1" applyFont="1" applyFill="1" applyBorder="1" applyAlignment="1" applyProtection="1">
      <alignment vertical="top"/>
    </xf>
    <xf numFmtId="0" fontId="194" fillId="0" borderId="0" xfId="1033" applyFont="1" applyFill="1" applyBorder="1" applyProtection="1"/>
    <xf numFmtId="0" fontId="196" fillId="0" borderId="0" xfId="1033" applyFont="1" applyFill="1" applyBorder="1" applyProtection="1"/>
    <xf numFmtId="0" fontId="196" fillId="0" borderId="1" xfId="1033" applyFont="1" applyFill="1" applyBorder="1" applyProtection="1"/>
    <xf numFmtId="164" fontId="194" fillId="0" borderId="0" xfId="1033" applyNumberFormat="1" applyFont="1" applyFill="1" applyBorder="1" applyProtection="1"/>
    <xf numFmtId="164" fontId="194" fillId="0" borderId="60" xfId="0" applyNumberFormat="1" applyFont="1" applyFill="1" applyBorder="1" applyProtection="1"/>
    <xf numFmtId="164" fontId="194" fillId="0" borderId="61" xfId="0" applyNumberFormat="1" applyFont="1" applyFill="1" applyBorder="1" applyProtection="1"/>
    <xf numFmtId="0" fontId="194" fillId="0" borderId="60" xfId="0" applyFont="1" applyFill="1" applyBorder="1" applyProtection="1"/>
    <xf numFmtId="0" fontId="189" fillId="0" borderId="1" xfId="1033" applyFont="1" applyFill="1" applyBorder="1" applyProtection="1"/>
    <xf numFmtId="0" fontId="194" fillId="0" borderId="1" xfId="1033" applyFont="1" applyFill="1" applyBorder="1" applyProtection="1"/>
    <xf numFmtId="0" fontId="194" fillId="97" borderId="5" xfId="1033" applyFont="1" applyFill="1" applyBorder="1" applyProtection="1"/>
    <xf numFmtId="0" fontId="194" fillId="97" borderId="48" xfId="1033" applyFont="1" applyFill="1" applyBorder="1" applyProtection="1"/>
    <xf numFmtId="0" fontId="194" fillId="0" borderId="0" xfId="0" applyFont="1" applyFill="1" applyBorder="1" applyProtection="1"/>
    <xf numFmtId="0" fontId="189" fillId="0" borderId="1" xfId="1033" applyFont="1" applyFill="1" applyBorder="1" applyAlignment="1" applyProtection="1">
      <alignment horizontal="left" indent="1"/>
    </xf>
    <xf numFmtId="0" fontId="189" fillId="0" borderId="0" xfId="1033" applyFont="1" applyFill="1" applyBorder="1" applyAlignment="1" applyProtection="1">
      <alignment horizontal="left" indent="1"/>
    </xf>
    <xf numFmtId="0" fontId="189" fillId="0" borderId="36" xfId="1033" applyFont="1" applyFill="1" applyBorder="1" applyProtection="1"/>
    <xf numFmtId="0" fontId="189" fillId="0" borderId="33" xfId="1033" applyFont="1" applyFill="1" applyBorder="1" applyProtection="1"/>
    <xf numFmtId="233" fontId="159" fillId="96" borderId="0" xfId="1033" applyNumberFormat="1" applyFont="1" applyFill="1" applyBorder="1" applyProtection="1"/>
    <xf numFmtId="203" fontId="171" fillId="96" borderId="60" xfId="1105" applyNumberFormat="1" applyFont="1" applyFill="1" applyBorder="1" applyProtection="1"/>
    <xf numFmtId="233" fontId="168" fillId="96" borderId="0" xfId="724" applyNumberFormat="1" applyFont="1" applyFill="1" applyBorder="1" applyProtection="1"/>
    <xf numFmtId="37" fontId="168" fillId="96" borderId="0" xfId="1033" applyNumberFormat="1" applyFont="1" applyFill="1" applyBorder="1" applyProtection="1"/>
    <xf numFmtId="233" fontId="168" fillId="96" borderId="0" xfId="724" applyNumberFormat="1" applyFont="1" applyFill="1" applyBorder="1" applyAlignment="1" applyProtection="1">
      <alignment horizontal="right"/>
    </xf>
    <xf numFmtId="164" fontId="176" fillId="96" borderId="0" xfId="770" applyNumberFormat="1" applyFont="1" applyFill="1" applyBorder="1" applyAlignment="1" applyProtection="1">
      <alignment horizontal="right" vertical="center"/>
    </xf>
    <xf numFmtId="233" fontId="176" fillId="96" borderId="65" xfId="770" applyNumberFormat="1" applyFont="1" applyFill="1" applyBorder="1" applyAlignment="1" applyProtection="1">
      <alignment horizontal="right" vertical="center"/>
    </xf>
    <xf numFmtId="202" fontId="179" fillId="96" borderId="0" xfId="1105" applyNumberFormat="1" applyFont="1" applyFill="1" applyBorder="1" applyAlignment="1" applyProtection="1">
      <alignment horizontal="right"/>
    </xf>
    <xf numFmtId="164" fontId="157" fillId="96" borderId="74" xfId="1033" applyNumberFormat="1" applyFont="1" applyFill="1" applyBorder="1" applyAlignment="1" applyProtection="1">
      <alignment horizontal="right"/>
    </xf>
    <xf numFmtId="0" fontId="157" fillId="96" borderId="76" xfId="1033" applyFont="1" applyFill="1" applyBorder="1" applyAlignment="1" applyProtection="1">
      <alignment horizontal="right"/>
    </xf>
    <xf numFmtId="164" fontId="157" fillId="96" borderId="33" xfId="1033" applyNumberFormat="1" applyFont="1" applyFill="1" applyBorder="1" applyAlignment="1" applyProtection="1">
      <alignment horizontal="right"/>
    </xf>
    <xf numFmtId="164" fontId="157" fillId="96" borderId="60" xfId="1033" applyNumberFormat="1" applyFont="1" applyFill="1" applyBorder="1" applyAlignment="1" applyProtection="1">
      <alignment horizontal="right"/>
    </xf>
    <xf numFmtId="164" fontId="67" fillId="96" borderId="33" xfId="1033" applyNumberFormat="1" applyFont="1" applyFill="1" applyBorder="1" applyAlignment="1" applyProtection="1">
      <alignment horizontal="right"/>
    </xf>
    <xf numFmtId="164" fontId="67" fillId="96" borderId="0" xfId="1033" applyNumberFormat="1" applyFont="1" applyFill="1" applyBorder="1" applyAlignment="1" applyProtection="1">
      <alignment horizontal="right"/>
    </xf>
    <xf numFmtId="233" fontId="219" fillId="0" borderId="0" xfId="753" applyNumberFormat="1" applyFont="1" applyFill="1" applyBorder="1" applyProtection="1"/>
    <xf numFmtId="41" fontId="219" fillId="0" borderId="0" xfId="753" applyNumberFormat="1" applyFont="1" applyFill="1" applyBorder="1" applyProtection="1"/>
    <xf numFmtId="233" fontId="219" fillId="0" borderId="5" xfId="753" applyNumberFormat="1" applyFont="1" applyFill="1" applyBorder="1" applyProtection="1"/>
    <xf numFmtId="41" fontId="161" fillId="0" borderId="65" xfId="1033" applyNumberFormat="1" applyFont="1" applyFill="1" applyBorder="1" applyProtection="1"/>
    <xf numFmtId="0" fontId="153" fillId="0" borderId="0" xfId="0" applyNumberFormat="1" applyFont="1" applyFill="1" applyBorder="1" applyAlignment="1" applyProtection="1">
      <alignment horizontal="left"/>
    </xf>
    <xf numFmtId="0" fontId="176" fillId="0" borderId="0" xfId="0" applyNumberFormat="1" applyFont="1" applyFill="1" applyBorder="1" applyAlignment="1" applyProtection="1">
      <alignment horizontal="left"/>
    </xf>
    <xf numFmtId="0" fontId="151" fillId="0" borderId="0" xfId="0" applyFont="1" applyFill="1" applyBorder="1"/>
    <xf numFmtId="37" fontId="188" fillId="0" borderId="0" xfId="1033" applyNumberFormat="1" applyFont="1" applyFill="1" applyAlignment="1" applyProtection="1">
      <alignment horizontal="left"/>
    </xf>
    <xf numFmtId="37" fontId="158" fillId="0" borderId="0" xfId="1033" applyNumberFormat="1" applyFont="1" applyFill="1" applyAlignment="1" applyProtection="1">
      <alignment horizontal="left"/>
    </xf>
    <xf numFmtId="37" fontId="67" fillId="97" borderId="0" xfId="1033" applyNumberFormat="1" applyFont="1" applyFill="1" applyProtection="1"/>
    <xf numFmtId="41" fontId="67" fillId="97" borderId="20" xfId="1033" applyNumberFormat="1" applyFont="1" applyFill="1" applyBorder="1" applyAlignment="1" applyProtection="1">
      <alignment horizontal="right"/>
    </xf>
    <xf numFmtId="41" fontId="154" fillId="97" borderId="20" xfId="1033" applyNumberFormat="1" applyFont="1" applyFill="1" applyBorder="1" applyAlignment="1" applyProtection="1">
      <alignment horizontal="right"/>
    </xf>
    <xf numFmtId="37" fontId="154" fillId="97" borderId="0" xfId="1033" applyNumberFormat="1" applyFont="1" applyFill="1" applyProtection="1"/>
    <xf numFmtId="37" fontId="67" fillId="97" borderId="0" xfId="1033" applyNumberFormat="1" applyFont="1" applyFill="1" applyBorder="1" applyProtection="1"/>
    <xf numFmtId="164" fontId="67" fillId="97" borderId="0" xfId="1033" applyNumberFormat="1" applyFont="1" applyFill="1" applyBorder="1" applyAlignment="1" applyProtection="1">
      <alignment horizontal="right"/>
    </xf>
    <xf numFmtId="164" fontId="154" fillId="97" borderId="0" xfId="1033" applyNumberFormat="1" applyFont="1" applyFill="1" applyBorder="1" applyAlignment="1" applyProtection="1">
      <alignment horizontal="right"/>
    </xf>
    <xf numFmtId="37" fontId="154" fillId="97" borderId="0" xfId="1033" applyNumberFormat="1" applyFont="1" applyFill="1" applyBorder="1" applyProtection="1"/>
    <xf numFmtId="0" fontId="67" fillId="97" borderId="0" xfId="1033" applyFont="1" applyFill="1" applyBorder="1" applyAlignment="1" applyProtection="1"/>
    <xf numFmtId="0" fontId="154" fillId="97" borderId="0" xfId="1033" applyFont="1" applyFill="1" applyBorder="1" applyAlignment="1" applyProtection="1"/>
    <xf numFmtId="0" fontId="184" fillId="0" borderId="0" xfId="0" applyFont="1" applyFill="1" applyBorder="1" applyAlignment="1" applyProtection="1">
      <alignment horizontal="left" vertical="center" indent="3"/>
    </xf>
    <xf numFmtId="0" fontId="153" fillId="0" borderId="0" xfId="0" applyFont="1" applyFill="1" applyBorder="1" applyAlignment="1" applyProtection="1">
      <alignment horizontal="left" vertical="center" indent="2"/>
    </xf>
    <xf numFmtId="193" fontId="228" fillId="97" borderId="0" xfId="1563" applyNumberFormat="1" applyFont="1" applyFill="1" applyBorder="1" applyAlignment="1" applyProtection="1"/>
    <xf numFmtId="193" fontId="190" fillId="97" borderId="0" xfId="1563" applyNumberFormat="1" applyFont="1" applyFill="1" applyBorder="1" applyAlignment="1" applyProtection="1"/>
    <xf numFmtId="41" fontId="67" fillId="0" borderId="0" xfId="1033" applyNumberFormat="1" applyFont="1" applyFill="1" applyBorder="1" applyProtection="1"/>
    <xf numFmtId="0" fontId="67" fillId="0" borderId="0" xfId="1033" applyFont="1" applyFill="1" applyProtection="1"/>
    <xf numFmtId="202" fontId="154" fillId="97" borderId="0" xfId="805" applyNumberFormat="1" applyFont="1" applyFill="1" applyBorder="1" applyAlignment="1" applyProtection="1">
      <alignment horizontal="right"/>
    </xf>
    <xf numFmtId="41" fontId="67" fillId="0" borderId="60" xfId="1033" applyNumberFormat="1" applyFont="1" applyFill="1" applyBorder="1" applyAlignment="1" applyProtection="1">
      <alignment horizontal="right"/>
    </xf>
    <xf numFmtId="41" fontId="67" fillId="97" borderId="68" xfId="1033" applyNumberFormat="1" applyFont="1" applyFill="1" applyBorder="1" applyAlignment="1" applyProtection="1">
      <alignment horizontal="right"/>
    </xf>
    <xf numFmtId="164" fontId="67" fillId="97" borderId="60" xfId="1033" applyNumberFormat="1" applyFont="1" applyFill="1" applyBorder="1" applyAlignment="1" applyProtection="1">
      <alignment horizontal="right"/>
    </xf>
    <xf numFmtId="41" fontId="67" fillId="0" borderId="60" xfId="1033" applyNumberFormat="1" applyFont="1" applyFill="1" applyBorder="1" applyProtection="1"/>
    <xf numFmtId="41" fontId="154" fillId="97" borderId="0" xfId="1033" applyNumberFormat="1" applyFont="1" applyFill="1" applyBorder="1" applyAlignment="1" applyProtection="1">
      <alignment horizontal="right"/>
    </xf>
    <xf numFmtId="2" fontId="154" fillId="0" borderId="0" xfId="1033" applyNumberFormat="1" applyFont="1" applyFill="1" applyBorder="1" applyAlignment="1" applyProtection="1">
      <alignment horizontal="right"/>
    </xf>
    <xf numFmtId="1" fontId="154" fillId="0" borderId="7" xfId="1033" applyNumberFormat="1" applyFont="1" applyFill="1" applyBorder="1" applyAlignment="1" applyProtection="1">
      <alignment horizontal="right"/>
    </xf>
    <xf numFmtId="233" fontId="154" fillId="0" borderId="0" xfId="1033" applyNumberFormat="1" applyFont="1" applyFill="1" applyBorder="1" applyAlignment="1" applyProtection="1">
      <alignment horizontal="right"/>
    </xf>
    <xf numFmtId="202" fontId="154" fillId="0" borderId="0" xfId="751" applyNumberFormat="1" applyFont="1" applyFill="1" applyBorder="1" applyAlignment="1" applyProtection="1">
      <alignment horizontal="right"/>
    </xf>
    <xf numFmtId="233" fontId="154" fillId="0" borderId="5" xfId="1033" applyNumberFormat="1" applyFont="1" applyFill="1" applyBorder="1" applyAlignment="1" applyProtection="1">
      <alignment horizontal="right"/>
    </xf>
    <xf numFmtId="202" fontId="154" fillId="0" borderId="5" xfId="751" applyNumberFormat="1" applyFont="1" applyFill="1" applyBorder="1" applyAlignment="1" applyProtection="1">
      <alignment horizontal="right"/>
    </xf>
    <xf numFmtId="260" fontId="190" fillId="0" borderId="0" xfId="805" applyNumberFormat="1" applyFont="1" applyFill="1" applyBorder="1" applyProtection="1"/>
    <xf numFmtId="202" fontId="154" fillId="0" borderId="0" xfId="751" applyNumberFormat="1" applyFont="1" applyFill="1" applyBorder="1" applyProtection="1"/>
    <xf numFmtId="202" fontId="154" fillId="0" borderId="65" xfId="751" applyNumberFormat="1" applyFont="1" applyFill="1" applyBorder="1" applyAlignment="1" applyProtection="1">
      <alignment horizontal="right"/>
    </xf>
    <xf numFmtId="233" fontId="67" fillId="0" borderId="0" xfId="1033" applyNumberFormat="1" applyFont="1" applyFill="1" applyBorder="1" applyProtection="1"/>
    <xf numFmtId="246" fontId="67" fillId="0" borderId="0" xfId="1033" applyNumberFormat="1" applyFont="1" applyFill="1" applyBorder="1" applyProtection="1"/>
    <xf numFmtId="202" fontId="154" fillId="0" borderId="7" xfId="751" applyNumberFormat="1" applyFont="1" applyFill="1" applyBorder="1" applyAlignment="1" applyProtection="1">
      <alignment horizontal="right"/>
    </xf>
    <xf numFmtId="252" fontId="67" fillId="0" borderId="0" xfId="823" applyNumberFormat="1" applyFont="1" applyFill="1" applyBorder="1" applyAlignment="1" applyProtection="1"/>
    <xf numFmtId="251" fontId="67" fillId="0" borderId="0" xfId="751" applyNumberFormat="1" applyFont="1" applyFill="1" applyBorder="1" applyAlignment="1" applyProtection="1"/>
    <xf numFmtId="251" fontId="67" fillId="0" borderId="7" xfId="751" applyNumberFormat="1" applyFont="1" applyFill="1" applyBorder="1" applyAlignment="1" applyProtection="1"/>
    <xf numFmtId="251" fontId="67" fillId="0" borderId="60" xfId="751" applyNumberFormat="1" applyFont="1" applyFill="1" applyBorder="1" applyAlignment="1" applyProtection="1"/>
    <xf numFmtId="41" fontId="67" fillId="0" borderId="59" xfId="1033" applyNumberFormat="1" applyFont="1" applyFill="1" applyBorder="1" applyProtection="1"/>
    <xf numFmtId="246" fontId="154" fillId="0" borderId="0" xfId="823" applyNumberFormat="1" applyFont="1" applyFill="1" applyBorder="1" applyAlignment="1" applyProtection="1"/>
    <xf numFmtId="41" fontId="67" fillId="0" borderId="7" xfId="1033" applyNumberFormat="1" applyFont="1" applyFill="1" applyBorder="1" applyProtection="1"/>
    <xf numFmtId="0" fontId="67" fillId="0" borderId="0" xfId="1033" applyFont="1" applyFill="1" applyBorder="1" applyProtection="1"/>
    <xf numFmtId="41" fontId="154" fillId="0" borderId="35" xfId="1033" applyNumberFormat="1" applyFont="1" applyFill="1" applyBorder="1" applyProtection="1"/>
    <xf numFmtId="41" fontId="154" fillId="0" borderId="0" xfId="1033" applyNumberFormat="1" applyFont="1" applyFill="1" applyBorder="1" applyProtection="1"/>
    <xf numFmtId="0" fontId="154" fillId="0" borderId="0" xfId="1033" applyFont="1" applyFill="1" applyBorder="1" applyAlignment="1" applyProtection="1">
      <alignment vertical="top" wrapText="1"/>
    </xf>
    <xf numFmtId="0" fontId="177" fillId="0" borderId="0" xfId="1033" applyFont="1" applyFill="1"/>
    <xf numFmtId="0" fontId="67" fillId="0" borderId="0" xfId="1033" applyFont="1" applyFill="1" applyAlignment="1" applyProtection="1">
      <alignment horizontal="right"/>
    </xf>
    <xf numFmtId="37" fontId="67" fillId="0" borderId="0" xfId="1033" applyNumberFormat="1" applyFont="1" applyFill="1" applyAlignment="1" applyProtection="1">
      <alignment horizontal="left"/>
    </xf>
    <xf numFmtId="202" fontId="154" fillId="97" borderId="5" xfId="805" applyNumberFormat="1" applyFont="1" applyFill="1" applyBorder="1" applyAlignment="1" applyProtection="1">
      <alignment horizontal="right"/>
    </xf>
    <xf numFmtId="0" fontId="67" fillId="97" borderId="5" xfId="1033" applyFont="1" applyFill="1" applyBorder="1" applyAlignment="1" applyProtection="1"/>
    <xf numFmtId="0" fontId="151" fillId="0" borderId="0" xfId="0" applyNumberFormat="1" applyFont="1" applyFill="1" applyAlignment="1" applyProtection="1">
      <alignment horizontal="right"/>
    </xf>
    <xf numFmtId="0" fontId="196" fillId="0" borderId="17" xfId="1033" applyFont="1" applyFill="1" applyBorder="1" applyProtection="1"/>
    <xf numFmtId="164" fontId="194" fillId="0" borderId="82" xfId="1033" applyNumberFormat="1" applyFont="1" applyFill="1" applyBorder="1" applyProtection="1"/>
    <xf numFmtId="0" fontId="231" fillId="0" borderId="0" xfId="1033" applyFont="1"/>
    <xf numFmtId="0" fontId="231" fillId="0" borderId="0" xfId="1033" applyFont="1" applyProtection="1"/>
    <xf numFmtId="164" fontId="154" fillId="0" borderId="0" xfId="1563" applyNumberFormat="1" applyFont="1" applyFill="1" applyAlignment="1" applyProtection="1"/>
    <xf numFmtId="203" fontId="228" fillId="0" borderId="0" xfId="1110" applyNumberFormat="1" applyFont="1" applyFill="1" applyBorder="1" applyAlignment="1" applyProtection="1">
      <alignment horizontal="right" vertical="top"/>
    </xf>
    <xf numFmtId="203" fontId="168" fillId="0" borderId="0" xfId="1105" applyNumberFormat="1" applyFont="1" applyFill="1" applyBorder="1" applyAlignment="1" applyProtection="1">
      <alignment vertical="center"/>
    </xf>
    <xf numFmtId="0" fontId="176" fillId="0" borderId="0" xfId="0" applyFont="1" applyFill="1" applyBorder="1" applyAlignment="1" applyProtection="1">
      <alignment horizontal="left"/>
    </xf>
    <xf numFmtId="203" fontId="179" fillId="0" borderId="0" xfId="1562" applyNumberFormat="1" applyFont="1" applyFill="1" applyBorder="1" applyAlignment="1" applyProtection="1">
      <alignment horizontal="right"/>
    </xf>
    <xf numFmtId="0" fontId="228" fillId="97" borderId="0" xfId="1033" applyFont="1" applyFill="1" applyBorder="1" applyAlignment="1" applyProtection="1"/>
    <xf numFmtId="164" fontId="154" fillId="0" borderId="0" xfId="1033" applyNumberFormat="1" applyFont="1" applyFill="1" applyAlignment="1" applyProtection="1"/>
    <xf numFmtId="164" fontId="154" fillId="0" borderId="0" xfId="1033" applyNumberFormat="1" applyFont="1" applyFill="1" applyBorder="1" applyAlignment="1" applyProtection="1"/>
    <xf numFmtId="164" fontId="154" fillId="0" borderId="0" xfId="1563" applyNumberFormat="1" applyFont="1" applyFill="1" applyAlignment="1" applyProtection="1">
      <alignment horizontal="right"/>
    </xf>
    <xf numFmtId="0" fontId="154" fillId="0" borderId="33" xfId="1033" applyFont="1" applyFill="1" applyBorder="1" applyAlignment="1" applyProtection="1">
      <alignment horizontal="left" vertical="center" indent="1"/>
    </xf>
    <xf numFmtId="41" fontId="67" fillId="0" borderId="0" xfId="1033" applyNumberFormat="1" applyFont="1" applyFill="1" applyBorder="1" applyAlignment="1" applyProtection="1">
      <alignment horizontal="right"/>
    </xf>
    <xf numFmtId="41" fontId="67" fillId="0" borderId="61" xfId="1033" applyNumberFormat="1" applyFont="1" applyFill="1" applyBorder="1" applyAlignment="1" applyProtection="1">
      <alignment horizontal="right"/>
    </xf>
    <xf numFmtId="202" fontId="154" fillId="0" borderId="5" xfId="805" applyNumberFormat="1" applyFont="1" applyFill="1" applyBorder="1" applyAlignment="1" applyProtection="1">
      <alignment horizontal="right"/>
    </xf>
    <xf numFmtId="233" fontId="67" fillId="0" borderId="60" xfId="1033" applyNumberFormat="1" applyFont="1" applyFill="1" applyBorder="1" applyProtection="1"/>
    <xf numFmtId="0" fontId="200" fillId="0" borderId="0" xfId="1033" applyFont="1" applyFill="1" applyBorder="1" applyProtection="1"/>
    <xf numFmtId="0" fontId="200" fillId="0" borderId="0" xfId="1033" applyFont="1" applyFill="1" applyProtection="1"/>
    <xf numFmtId="0" fontId="3" fillId="0" borderId="0" xfId="1033" applyFont="1" applyFill="1" applyProtection="1"/>
    <xf numFmtId="0" fontId="161" fillId="0" borderId="0" xfId="1033" applyFont="1" applyFill="1" applyBorder="1" applyAlignment="1" applyProtection="1">
      <alignment horizontal="left"/>
    </xf>
    <xf numFmtId="191" fontId="160" fillId="0" borderId="35" xfId="724" applyNumberFormat="1" applyFont="1" applyFill="1" applyBorder="1" applyAlignment="1" applyProtection="1">
      <alignment horizontal="right"/>
    </xf>
    <xf numFmtId="202" fontId="228" fillId="0" borderId="0" xfId="1110" applyNumberFormat="1" applyFont="1" applyFill="1" applyBorder="1" applyAlignment="1" applyProtection="1">
      <alignment horizontal="right"/>
    </xf>
    <xf numFmtId="0" fontId="190" fillId="0" borderId="0" xfId="1033" applyFont="1" applyFill="1" applyBorder="1" applyAlignment="1" applyProtection="1">
      <alignment vertical="top"/>
    </xf>
    <xf numFmtId="0" fontId="236" fillId="0" borderId="0" xfId="0" applyFont="1" applyFill="1"/>
    <xf numFmtId="202" fontId="228" fillId="0" borderId="60" xfId="1110" applyNumberFormat="1" applyFont="1" applyFill="1" applyBorder="1" applyAlignment="1" applyProtection="1">
      <alignment horizontal="right"/>
    </xf>
    <xf numFmtId="248" fontId="190" fillId="0" borderId="0" xfId="751" applyNumberFormat="1" applyFont="1" applyFill="1" applyBorder="1" applyAlignment="1" applyProtection="1">
      <alignment horizontal="right"/>
    </xf>
    <xf numFmtId="0" fontId="153" fillId="0" borderId="0" xfId="0" applyNumberFormat="1" applyFont="1" applyFill="1" applyAlignment="1" applyProtection="1"/>
    <xf numFmtId="0" fontId="176" fillId="0" borderId="0" xfId="0" applyNumberFormat="1" applyFont="1" applyFill="1" applyAlignment="1" applyProtection="1"/>
    <xf numFmtId="37" fontId="157" fillId="0" borderId="0" xfId="1033" applyNumberFormat="1" applyFont="1" applyFill="1" applyProtection="1"/>
    <xf numFmtId="37" fontId="157" fillId="0" borderId="0" xfId="1033" applyNumberFormat="1" applyFont="1" applyFill="1"/>
    <xf numFmtId="252" fontId="154" fillId="0" borderId="0" xfId="823" applyNumberFormat="1" applyFont="1" applyFill="1" applyBorder="1" applyAlignment="1" applyProtection="1"/>
    <xf numFmtId="252" fontId="67" fillId="0" borderId="60" xfId="823" applyNumberFormat="1" applyFont="1" applyFill="1" applyBorder="1" applyAlignment="1" applyProtection="1"/>
    <xf numFmtId="254" fontId="67" fillId="0" borderId="0" xfId="1033" applyNumberFormat="1" applyFont="1" applyFill="1" applyBorder="1" applyProtection="1"/>
    <xf numFmtId="252" fontId="154" fillId="0" borderId="7" xfId="823" applyNumberFormat="1" applyFont="1" applyFill="1" applyBorder="1" applyAlignment="1" applyProtection="1"/>
    <xf numFmtId="247" fontId="67" fillId="0" borderId="0" xfId="823" applyNumberFormat="1" applyFont="1" applyFill="1" applyBorder="1" applyAlignment="1" applyProtection="1"/>
    <xf numFmtId="247" fontId="154" fillId="0" borderId="0" xfId="823" applyNumberFormat="1" applyFont="1" applyFill="1" applyBorder="1" applyAlignment="1" applyProtection="1"/>
    <xf numFmtId="247" fontId="67" fillId="0" borderId="60" xfId="823" applyNumberFormat="1" applyFont="1" applyFill="1" applyBorder="1" applyAlignment="1" applyProtection="1"/>
    <xf numFmtId="164" fontId="67" fillId="0" borderId="0" xfId="1563" applyNumberFormat="1" applyFont="1" applyFill="1" applyAlignment="1" applyProtection="1"/>
    <xf numFmtId="0" fontId="243" fillId="0" borderId="0" xfId="0" applyFont="1" applyFill="1" applyBorder="1" applyAlignment="1" applyProtection="1">
      <alignment horizontal="left"/>
    </xf>
    <xf numFmtId="37" fontId="161" fillId="0" borderId="0" xfId="1033" applyNumberFormat="1" applyFont="1" applyFill="1" applyAlignment="1" applyProtection="1">
      <alignment horizontal="left"/>
    </xf>
    <xf numFmtId="0" fontId="161" fillId="97" borderId="5" xfId="1033" applyFont="1" applyFill="1" applyBorder="1" applyAlignment="1" applyProtection="1"/>
    <xf numFmtId="0" fontId="161" fillId="97" borderId="61" xfId="1033" applyFont="1" applyFill="1" applyBorder="1" applyAlignment="1" applyProtection="1"/>
    <xf numFmtId="0" fontId="160" fillId="97" borderId="5" xfId="1033" applyFont="1" applyFill="1" applyBorder="1" applyAlignment="1" applyProtection="1"/>
    <xf numFmtId="41" fontId="160" fillId="0" borderId="33" xfId="1033" applyNumberFormat="1" applyFont="1" applyFill="1" applyBorder="1" applyAlignment="1" applyProtection="1">
      <alignment vertical="center"/>
    </xf>
    <xf numFmtId="187" fontId="160" fillId="0" borderId="0" xfId="1033" applyNumberFormat="1" applyFont="1" applyFill="1" applyBorder="1" applyAlignment="1" applyProtection="1">
      <alignment horizontal="right" vertical="center"/>
    </xf>
    <xf numFmtId="187" fontId="160" fillId="0" borderId="33" xfId="1033" applyNumberFormat="1" applyFont="1" applyFill="1" applyBorder="1" applyAlignment="1" applyProtection="1">
      <alignment horizontal="right" vertical="center"/>
    </xf>
    <xf numFmtId="202" fontId="160" fillId="0" borderId="0" xfId="805" applyNumberFormat="1" applyFont="1" applyFill="1" applyBorder="1" applyAlignment="1" applyProtection="1">
      <alignment horizontal="right" vertical="center"/>
    </xf>
    <xf numFmtId="254" fontId="161" fillId="0" borderId="74" xfId="1033" applyNumberFormat="1" applyFont="1" applyFill="1" applyBorder="1" applyAlignment="1" applyProtection="1">
      <alignment vertical="center"/>
    </xf>
    <xf numFmtId="10" fontId="161" fillId="0" borderId="60" xfId="1033" applyNumberFormat="1" applyFont="1" applyFill="1" applyBorder="1" applyAlignment="1" applyProtection="1">
      <alignment vertical="center"/>
    </xf>
    <xf numFmtId="193" fontId="163" fillId="97" borderId="0" xfId="1563" applyNumberFormat="1" applyFont="1" applyFill="1" applyBorder="1" applyAlignment="1" applyProtection="1">
      <alignment vertical="center"/>
    </xf>
    <xf numFmtId="0" fontId="160" fillId="0" borderId="0" xfId="1033" applyFont="1" applyFill="1" applyAlignment="1" applyProtection="1"/>
    <xf numFmtId="164" fontId="160" fillId="0" borderId="0" xfId="1563" applyNumberFormat="1" applyFont="1" applyFill="1" applyAlignment="1" applyProtection="1">
      <alignment vertical="center"/>
    </xf>
    <xf numFmtId="164" fontId="161" fillId="0" borderId="60" xfId="1563" applyNumberFormat="1" applyFont="1" applyFill="1" applyBorder="1" applyAlignment="1" applyProtection="1">
      <alignment vertical="center"/>
    </xf>
    <xf numFmtId="164" fontId="160" fillId="0" borderId="0" xfId="1033" applyNumberFormat="1" applyFont="1" applyFill="1" applyBorder="1" applyAlignment="1" applyProtection="1">
      <alignment horizontal="right" vertical="center"/>
    </xf>
    <xf numFmtId="0" fontId="161" fillId="97" borderId="63" xfId="1033" applyFont="1" applyFill="1" applyBorder="1" applyProtection="1"/>
    <xf numFmtId="0" fontId="161" fillId="97" borderId="0" xfId="1033" applyFont="1" applyFill="1" applyBorder="1" applyProtection="1"/>
    <xf numFmtId="0" fontId="160" fillId="97" borderId="0" xfId="1033" applyFont="1" applyFill="1" applyBorder="1" applyAlignment="1" applyProtection="1">
      <alignment vertical="center"/>
    </xf>
    <xf numFmtId="0" fontId="160" fillId="0" borderId="0" xfId="1033" applyFont="1" applyFill="1" applyBorder="1" applyAlignment="1" applyProtection="1">
      <alignment horizontal="left"/>
    </xf>
    <xf numFmtId="164" fontId="161" fillId="0" borderId="71" xfId="1033" applyNumberFormat="1" applyFont="1" applyFill="1" applyBorder="1" applyAlignment="1" applyProtection="1">
      <alignment horizontal="right" vertical="center"/>
    </xf>
    <xf numFmtId="0" fontId="177" fillId="0" borderId="0" xfId="1033" applyFont="1" applyFill="1" applyBorder="1" applyAlignment="1" applyProtection="1">
      <alignment vertical="top" wrapText="1"/>
    </xf>
    <xf numFmtId="0" fontId="159" fillId="0" borderId="0" xfId="1033" applyFont="1" applyFill="1" applyProtection="1"/>
    <xf numFmtId="0" fontId="157" fillId="0" borderId="0" xfId="1033" applyFont="1" applyFill="1" applyProtection="1"/>
    <xf numFmtId="37" fontId="157" fillId="0" borderId="0" xfId="1033" applyNumberFormat="1" applyFont="1" applyFill="1" applyAlignment="1" applyProtection="1">
      <alignment horizontal="left"/>
    </xf>
    <xf numFmtId="37" fontId="159" fillId="0" borderId="0" xfId="1033" applyNumberFormat="1" applyFont="1" applyFill="1" applyBorder="1" applyProtection="1"/>
    <xf numFmtId="164" fontId="159" fillId="0" borderId="0" xfId="1033" applyNumberFormat="1" applyFont="1" applyFill="1" applyBorder="1"/>
    <xf numFmtId="0" fontId="195" fillId="0" borderId="0" xfId="1033" applyFont="1" applyFill="1" applyBorder="1"/>
    <xf numFmtId="37" fontId="159" fillId="0" borderId="0" xfId="1033" applyNumberFormat="1" applyFont="1" applyFill="1" applyProtection="1"/>
    <xf numFmtId="37" fontId="159" fillId="0" borderId="0" xfId="1033" applyNumberFormat="1" applyFont="1" applyFill="1" applyAlignment="1" applyProtection="1">
      <alignment horizontal="left"/>
    </xf>
    <xf numFmtId="164" fontId="67" fillId="0" borderId="0" xfId="1033" applyNumberFormat="1" applyFont="1" applyFill="1" applyBorder="1" applyAlignment="1" applyProtection="1">
      <alignment horizontal="right"/>
    </xf>
    <xf numFmtId="187" fontId="67" fillId="0" borderId="0" xfId="1033" applyNumberFormat="1" applyFont="1" applyFill="1" applyBorder="1" applyAlignment="1" applyProtection="1">
      <alignment horizontal="right"/>
    </xf>
    <xf numFmtId="41" fontId="67" fillId="0" borderId="0" xfId="1033" applyNumberFormat="1" applyFont="1" applyFill="1" applyBorder="1" applyAlignment="1" applyProtection="1"/>
    <xf numFmtId="41" fontId="67" fillId="0" borderId="33" xfId="1033" applyNumberFormat="1" applyFont="1" applyFill="1" applyBorder="1" applyAlignment="1" applyProtection="1"/>
    <xf numFmtId="164" fontId="67" fillId="0" borderId="33" xfId="1033" applyNumberFormat="1" applyFont="1" applyFill="1" applyBorder="1" applyAlignment="1" applyProtection="1">
      <alignment horizontal="right"/>
    </xf>
    <xf numFmtId="255" fontId="67" fillId="0" borderId="20" xfId="1033" applyNumberFormat="1" applyFont="1" applyFill="1" applyBorder="1" applyAlignment="1" applyProtection="1">
      <alignment horizontal="right"/>
    </xf>
    <xf numFmtId="10" fontId="67" fillId="0" borderId="0" xfId="1110" applyNumberFormat="1" applyFont="1" applyFill="1" applyBorder="1" applyAlignment="1" applyProtection="1"/>
    <xf numFmtId="0" fontId="228" fillId="0" borderId="0" xfId="1033" applyFont="1" applyFill="1" applyBorder="1" applyAlignment="1" applyProtection="1"/>
    <xf numFmtId="246" fontId="161" fillId="0" borderId="0" xfId="1033" applyNumberFormat="1" applyFont="1" applyFill="1" applyBorder="1" applyProtection="1"/>
    <xf numFmtId="252" fontId="161" fillId="0" borderId="7" xfId="1033" applyNumberFormat="1" applyFont="1" applyFill="1" applyBorder="1" applyProtection="1"/>
    <xf numFmtId="252" fontId="161" fillId="0" borderId="7" xfId="823" applyNumberFormat="1" applyFont="1" applyFill="1" applyBorder="1" applyProtection="1"/>
    <xf numFmtId="246" fontId="67" fillId="0" borderId="60" xfId="1033" applyNumberFormat="1" applyFont="1" applyFill="1" applyBorder="1" applyAlignment="1" applyProtection="1">
      <alignment horizontal="right"/>
    </xf>
    <xf numFmtId="246" fontId="154" fillId="0" borderId="72" xfId="1033" applyNumberFormat="1" applyFont="1" applyFill="1" applyBorder="1" applyAlignment="1" applyProtection="1">
      <alignment horizontal="right"/>
    </xf>
    <xf numFmtId="246" fontId="67" fillId="0" borderId="59" xfId="1033" applyNumberFormat="1" applyFont="1" applyFill="1" applyBorder="1" applyAlignment="1" applyProtection="1">
      <alignment horizontal="right"/>
    </xf>
    <xf numFmtId="246" fontId="154" fillId="0" borderId="70" xfId="1033" applyNumberFormat="1" applyFont="1" applyFill="1" applyBorder="1" applyAlignment="1" applyProtection="1">
      <alignment horizontal="right"/>
    </xf>
    <xf numFmtId="0" fontId="161" fillId="0" borderId="0" xfId="1033" applyFont="1" applyFill="1"/>
    <xf numFmtId="164" fontId="67" fillId="0" borderId="60" xfId="1033" applyNumberFormat="1" applyFont="1" applyFill="1" applyBorder="1" applyAlignment="1" applyProtection="1">
      <alignment horizontal="right"/>
    </xf>
    <xf numFmtId="164" fontId="67" fillId="0" borderId="68" xfId="1033" applyNumberFormat="1" applyFont="1" applyFill="1" applyBorder="1" applyAlignment="1" applyProtection="1">
      <alignment horizontal="right"/>
    </xf>
    <xf numFmtId="41" fontId="154" fillId="0" borderId="20" xfId="1033" applyNumberFormat="1" applyFont="1" applyFill="1" applyBorder="1" applyProtection="1"/>
    <xf numFmtId="164" fontId="154" fillId="0" borderId="65" xfId="1033" applyNumberFormat="1" applyFont="1" applyFill="1" applyBorder="1" applyProtection="1"/>
    <xf numFmtId="252" fontId="154" fillId="0" borderId="19" xfId="823" applyNumberFormat="1" applyFont="1" applyFill="1" applyBorder="1" applyProtection="1"/>
    <xf numFmtId="44" fontId="67" fillId="0" borderId="0" xfId="823" applyFont="1" applyFill="1" applyBorder="1" applyProtection="1"/>
    <xf numFmtId="202" fontId="154" fillId="0" borderId="65" xfId="751" applyNumberFormat="1" applyFont="1" applyFill="1" applyBorder="1" applyProtection="1"/>
    <xf numFmtId="262" fontId="209" fillId="0" borderId="19" xfId="753" applyNumberFormat="1" applyFont="1" applyFill="1" applyBorder="1" applyProtection="1"/>
    <xf numFmtId="233" fontId="178" fillId="0" borderId="0" xfId="1561" applyNumberFormat="1" applyFont="1" applyFill="1" applyBorder="1" applyAlignment="1" applyProtection="1">
      <alignment horizontal="right"/>
    </xf>
    <xf numFmtId="202" fontId="179" fillId="0" borderId="0" xfId="1562" applyNumberFormat="1" applyFont="1" applyFill="1" applyBorder="1" applyAlignment="1" applyProtection="1">
      <alignment horizontal="right"/>
    </xf>
    <xf numFmtId="164" fontId="178" fillId="0" borderId="0" xfId="1561" applyNumberFormat="1" applyFont="1" applyFill="1" applyBorder="1" applyAlignment="1" applyProtection="1">
      <alignment horizontal="right"/>
    </xf>
    <xf numFmtId="233" fontId="178" fillId="0" borderId="20" xfId="1561" applyNumberFormat="1" applyFont="1" applyFill="1" applyBorder="1" applyAlignment="1" applyProtection="1">
      <alignment horizontal="right"/>
    </xf>
    <xf numFmtId="164" fontId="157" fillId="0" borderId="60" xfId="1033" applyNumberFormat="1" applyFont="1" applyFill="1" applyBorder="1" applyAlignment="1" applyProtection="1">
      <alignment horizontal="right" vertical="center"/>
    </xf>
    <xf numFmtId="164" fontId="157" fillId="0" borderId="68" xfId="1033" applyNumberFormat="1" applyFont="1" applyFill="1" applyBorder="1" applyAlignment="1" applyProtection="1">
      <alignment horizontal="right" vertical="center"/>
    </xf>
    <xf numFmtId="202" fontId="228" fillId="0" borderId="71" xfId="1105" applyNumberFormat="1" applyFont="1" applyFill="1" applyBorder="1" applyAlignment="1" applyProtection="1">
      <alignment vertical="center"/>
    </xf>
    <xf numFmtId="164" fontId="161" fillId="0" borderId="60" xfId="0" applyNumberFormat="1" applyFont="1" applyFill="1" applyBorder="1" applyProtection="1"/>
    <xf numFmtId="164" fontId="161" fillId="0" borderId="81" xfId="0" applyNumberFormat="1" applyFont="1" applyFill="1" applyBorder="1" applyProtection="1"/>
    <xf numFmtId="41" fontId="219" fillId="0" borderId="33" xfId="753" applyNumberFormat="1" applyFont="1" applyFill="1" applyBorder="1" applyProtection="1"/>
    <xf numFmtId="0" fontId="161" fillId="0" borderId="33" xfId="1033" applyFont="1" applyFill="1" applyBorder="1" applyAlignment="1" applyProtection="1">
      <alignment horizontal="right"/>
    </xf>
    <xf numFmtId="0" fontId="160" fillId="0" borderId="0" xfId="1033" applyFont="1" applyFill="1" applyProtection="1"/>
    <xf numFmtId="202" fontId="154" fillId="0" borderId="33" xfId="805" applyNumberFormat="1" applyFont="1" applyFill="1" applyBorder="1" applyAlignment="1" applyProtection="1">
      <alignment horizontal="right"/>
    </xf>
    <xf numFmtId="247" fontId="161" fillId="0" borderId="0" xfId="823" applyNumberFormat="1" applyFont="1" applyFill="1" applyBorder="1" applyProtection="1"/>
    <xf numFmtId="252" fontId="67" fillId="0" borderId="59" xfId="823" applyNumberFormat="1" applyFont="1" applyFill="1" applyBorder="1" applyAlignment="1" applyProtection="1">
      <alignment horizontal="right"/>
    </xf>
    <xf numFmtId="252" fontId="154" fillId="0" borderId="7" xfId="823" applyNumberFormat="1" applyFont="1" applyFill="1" applyBorder="1" applyAlignment="1" applyProtection="1">
      <alignment horizontal="right"/>
    </xf>
    <xf numFmtId="252" fontId="67" fillId="0" borderId="69" xfId="1033" applyNumberFormat="1" applyFont="1" applyFill="1" applyBorder="1" applyAlignment="1" applyProtection="1">
      <alignment horizontal="right"/>
    </xf>
    <xf numFmtId="187" fontId="67" fillId="0" borderId="33" xfId="1033" applyNumberFormat="1" applyFont="1" applyFill="1" applyBorder="1" applyAlignment="1" applyProtection="1">
      <alignment horizontal="right"/>
    </xf>
    <xf numFmtId="0" fontId="240" fillId="0" borderId="0" xfId="0" applyFont="1" applyFill="1"/>
    <xf numFmtId="0" fontId="236" fillId="0" borderId="0" xfId="0" applyFont="1" applyFill="1" applyBorder="1"/>
    <xf numFmtId="0" fontId="240" fillId="0" borderId="0" xfId="0" applyFont="1" applyFill="1" applyBorder="1"/>
    <xf numFmtId="0" fontId="238" fillId="0" borderId="0" xfId="0" applyFont="1" applyFill="1"/>
    <xf numFmtId="0" fontId="189" fillId="0" borderId="0" xfId="1033" applyFont="1" applyFill="1"/>
    <xf numFmtId="0" fontId="189" fillId="0" borderId="0" xfId="1033" applyFont="1" applyFill="1" applyAlignment="1"/>
    <xf numFmtId="0" fontId="189" fillId="0" borderId="0" xfId="1033" applyFont="1" applyFill="1" applyAlignment="1">
      <alignment vertical="top"/>
    </xf>
    <xf numFmtId="10" fontId="240" fillId="0" borderId="0" xfId="1105" applyNumberFormat="1" applyFont="1" applyFill="1" applyBorder="1"/>
    <xf numFmtId="164" fontId="161" fillId="0" borderId="0" xfId="1033" applyNumberFormat="1" applyFont="1" applyFill="1" applyBorder="1" applyAlignment="1" applyProtection="1"/>
    <xf numFmtId="2" fontId="194" fillId="0" borderId="71" xfId="0" applyNumberFormat="1" applyFont="1" applyFill="1" applyBorder="1" applyProtection="1"/>
    <xf numFmtId="0" fontId="161" fillId="0" borderId="0" xfId="1033" applyFont="1" applyFill="1" applyBorder="1"/>
    <xf numFmtId="0" fontId="158" fillId="0" borderId="0" xfId="1033" applyFont="1" applyFill="1" applyBorder="1" applyAlignment="1" applyProtection="1">
      <alignment horizontal="right"/>
    </xf>
    <xf numFmtId="0" fontId="160" fillId="0" borderId="0" xfId="1033" applyFont="1" applyFill="1" applyAlignment="1">
      <alignment horizontal="center"/>
    </xf>
    <xf numFmtId="0" fontId="160" fillId="0" borderId="0" xfId="1033" applyFont="1" applyFill="1"/>
    <xf numFmtId="0" fontId="67" fillId="0" borderId="0" xfId="1033" applyFont="1" applyFill="1" applyBorder="1" applyAlignment="1" applyProtection="1">
      <alignment horizontal="right"/>
    </xf>
    <xf numFmtId="37" fontId="158" fillId="0" borderId="0" xfId="1033" applyNumberFormat="1" applyFont="1" applyFill="1" applyBorder="1" applyAlignment="1" applyProtection="1">
      <alignment horizontal="right"/>
    </xf>
    <xf numFmtId="37" fontId="161" fillId="0" borderId="0" xfId="1033" applyNumberFormat="1" applyFont="1" applyFill="1" applyAlignment="1" applyProtection="1">
      <alignment horizontal="right"/>
    </xf>
    <xf numFmtId="37" fontId="67" fillId="0" borderId="0" xfId="1033" applyNumberFormat="1" applyFont="1" applyFill="1" applyAlignment="1" applyProtection="1">
      <alignment horizontal="right"/>
    </xf>
    <xf numFmtId="37" fontId="161" fillId="0" borderId="0" xfId="1033" applyNumberFormat="1" applyFont="1" applyFill="1" applyBorder="1" applyAlignment="1" applyProtection="1">
      <alignment horizontal="right"/>
    </xf>
    <xf numFmtId="2" fontId="67" fillId="0" borderId="58" xfId="1033" applyNumberFormat="1" applyFont="1" applyFill="1" applyBorder="1" applyAlignment="1" applyProtection="1">
      <alignment horizontal="right"/>
    </xf>
    <xf numFmtId="2" fontId="67" fillId="0" borderId="0" xfId="1033" applyNumberFormat="1" applyFont="1" applyFill="1" applyBorder="1" applyAlignment="1" applyProtection="1">
      <alignment horizontal="right"/>
    </xf>
    <xf numFmtId="0" fontId="160" fillId="0" borderId="0" xfId="0" applyFont="1" applyFill="1"/>
    <xf numFmtId="0" fontId="190" fillId="0" borderId="7" xfId="1033" applyFont="1" applyFill="1" applyBorder="1" applyProtection="1"/>
    <xf numFmtId="1" fontId="67" fillId="0" borderId="59" xfId="1033" applyNumberFormat="1" applyFont="1" applyFill="1" applyBorder="1" applyAlignment="1" applyProtection="1">
      <alignment horizontal="right"/>
    </xf>
    <xf numFmtId="1" fontId="67" fillId="0" borderId="0" xfId="1033" applyNumberFormat="1" applyFont="1" applyFill="1" applyBorder="1" applyAlignment="1" applyProtection="1">
      <alignment horizontal="right"/>
    </xf>
    <xf numFmtId="233" fontId="154" fillId="0" borderId="0" xfId="1033" applyNumberFormat="1" applyFont="1" applyFill="1" applyBorder="1" applyProtection="1"/>
    <xf numFmtId="164" fontId="67" fillId="0" borderId="60" xfId="1033" applyNumberFormat="1" applyFont="1" applyFill="1" applyBorder="1" applyProtection="1"/>
    <xf numFmtId="210" fontId="154" fillId="0" borderId="0" xfId="1033" applyNumberFormat="1" applyFont="1" applyFill="1" applyBorder="1" applyProtection="1"/>
    <xf numFmtId="210" fontId="160" fillId="0" borderId="0" xfId="0" applyNumberFormat="1" applyFont="1" applyFill="1"/>
    <xf numFmtId="233" fontId="160" fillId="0" borderId="0" xfId="0" applyNumberFormat="1" applyFont="1" applyFill="1"/>
    <xf numFmtId="203" fontId="160" fillId="0" borderId="0" xfId="0" applyNumberFormat="1" applyFont="1" applyFill="1"/>
    <xf numFmtId="164" fontId="67" fillId="0" borderId="74" xfId="1033" applyNumberFormat="1" applyFont="1" applyFill="1" applyBorder="1" applyProtection="1"/>
    <xf numFmtId="210" fontId="154" fillId="0" borderId="5" xfId="1033" applyNumberFormat="1" applyFont="1" applyFill="1" applyBorder="1" applyProtection="1"/>
    <xf numFmtId="0" fontId="228" fillId="0" borderId="0" xfId="1033" applyFont="1" applyFill="1" applyBorder="1" applyProtection="1"/>
    <xf numFmtId="203" fontId="228" fillId="0" borderId="60" xfId="1105" applyNumberFormat="1" applyFont="1" applyFill="1" applyBorder="1" applyProtection="1"/>
    <xf numFmtId="202" fontId="190" fillId="0" borderId="0" xfId="1105" applyNumberFormat="1" applyFont="1" applyFill="1" applyBorder="1" applyProtection="1"/>
    <xf numFmtId="203" fontId="228" fillId="0" borderId="0" xfId="1105" applyNumberFormat="1" applyFont="1" applyFill="1" applyBorder="1" applyProtection="1"/>
    <xf numFmtId="164" fontId="67" fillId="0" borderId="0" xfId="1033" applyNumberFormat="1" applyFont="1" applyFill="1" applyBorder="1" applyProtection="1"/>
    <xf numFmtId="0" fontId="67" fillId="0" borderId="7" xfId="1033" applyFont="1" applyFill="1" applyBorder="1" applyProtection="1"/>
    <xf numFmtId="164" fontId="67" fillId="0" borderId="64" xfId="1033" applyNumberFormat="1" applyFont="1" applyFill="1" applyBorder="1" applyProtection="1"/>
    <xf numFmtId="41" fontId="154" fillId="0" borderId="65" xfId="1033" applyNumberFormat="1" applyFont="1" applyFill="1" applyBorder="1" applyProtection="1"/>
    <xf numFmtId="233" fontId="154" fillId="0" borderId="65" xfId="1033" applyNumberFormat="1" applyFont="1" applyFill="1" applyBorder="1" applyAlignment="1" applyProtection="1">
      <alignment horizontal="right"/>
    </xf>
    <xf numFmtId="246" fontId="67" fillId="0" borderId="60" xfId="1033" applyNumberFormat="1" applyFont="1" applyFill="1" applyBorder="1" applyProtection="1"/>
    <xf numFmtId="43" fontId="154" fillId="0" borderId="0" xfId="1033" applyNumberFormat="1" applyFont="1" applyFill="1" applyProtection="1"/>
    <xf numFmtId="41" fontId="154" fillId="0" borderId="0" xfId="1033" applyNumberFormat="1" applyFont="1" applyFill="1" applyProtection="1"/>
    <xf numFmtId="210" fontId="154" fillId="0" borderId="0" xfId="1033" applyNumberFormat="1" applyFont="1" applyFill="1" applyProtection="1"/>
    <xf numFmtId="0" fontId="154" fillId="0" borderId="0" xfId="1033" applyFont="1" applyFill="1" applyBorder="1" applyAlignment="1" applyProtection="1">
      <alignment horizontal="left" indent="1"/>
    </xf>
    <xf numFmtId="49" fontId="67" fillId="0" borderId="0" xfId="1033" applyNumberFormat="1" applyFont="1" applyFill="1" applyBorder="1" applyProtection="1"/>
    <xf numFmtId="0" fontId="160" fillId="0" borderId="0" xfId="1033" applyFont="1" applyFill="1" applyBorder="1"/>
    <xf numFmtId="0" fontId="67" fillId="0" borderId="19" xfId="1033" applyFont="1" applyFill="1" applyBorder="1" applyProtection="1"/>
    <xf numFmtId="0" fontId="139" fillId="0" borderId="0" xfId="1033" applyFont="1" applyFill="1" applyProtection="1"/>
    <xf numFmtId="2" fontId="139" fillId="0" borderId="0" xfId="751" applyNumberFormat="1" applyFont="1" applyFill="1" applyBorder="1" applyAlignment="1" applyProtection="1">
      <alignment horizontal="left"/>
    </xf>
    <xf numFmtId="252" fontId="139" fillId="0" borderId="0" xfId="751" applyNumberFormat="1" applyFont="1" applyFill="1" applyBorder="1" applyAlignment="1" applyProtection="1">
      <alignment horizontal="left"/>
    </xf>
    <xf numFmtId="0" fontId="167" fillId="0" borderId="0" xfId="1033" applyFont="1" applyFill="1" applyAlignment="1" applyProtection="1">
      <alignment vertical="top" wrapText="1"/>
    </xf>
    <xf numFmtId="0" fontId="139" fillId="0" borderId="0" xfId="1033" applyFont="1" applyFill="1" applyAlignment="1" applyProtection="1">
      <alignment vertical="top" wrapText="1"/>
    </xf>
    <xf numFmtId="0" fontId="67" fillId="0" borderId="0" xfId="1033" applyFont="1" applyFill="1"/>
    <xf numFmtId="0" fontId="67" fillId="0" borderId="0" xfId="1033" applyFont="1" applyFill="1" applyBorder="1"/>
    <xf numFmtId="0" fontId="159" fillId="0" borderId="0" xfId="1033" applyFont="1" applyFill="1" applyAlignment="1" applyProtection="1">
      <alignment horizontal="center"/>
    </xf>
    <xf numFmtId="37" fontId="157" fillId="0" borderId="0" xfId="1033" applyNumberFormat="1" applyFont="1" applyFill="1" applyBorder="1" applyAlignment="1" applyProtection="1">
      <alignment horizontal="left"/>
    </xf>
    <xf numFmtId="37" fontId="159" fillId="0" borderId="0" xfId="1033" applyNumberFormat="1" applyFont="1" applyFill="1" applyBorder="1" applyAlignment="1" applyProtection="1">
      <alignment horizontal="left"/>
    </xf>
    <xf numFmtId="0" fontId="157" fillId="0" borderId="0" xfId="1033" applyFont="1" applyFill="1" applyAlignment="1" applyProtection="1">
      <alignment horizontal="right"/>
    </xf>
    <xf numFmtId="0" fontId="159" fillId="0" borderId="0" xfId="1033" applyFont="1" applyFill="1" applyProtection="1">
      <protection locked="0"/>
    </xf>
    <xf numFmtId="37" fontId="158" fillId="0" borderId="0" xfId="1033" applyNumberFormat="1" applyFont="1" applyFill="1" applyAlignment="1" applyProtection="1">
      <alignment horizontal="right"/>
    </xf>
    <xf numFmtId="0" fontId="160" fillId="0" borderId="0" xfId="1033" applyFont="1" applyFill="1" applyAlignment="1" applyProtection="1">
      <alignment horizontal="right"/>
    </xf>
    <xf numFmtId="0" fontId="163" fillId="0" borderId="33" xfId="1033" applyFont="1" applyFill="1" applyBorder="1" applyProtection="1"/>
    <xf numFmtId="0" fontId="163" fillId="0" borderId="0" xfId="1033" applyFont="1" applyFill="1" applyBorder="1" applyProtection="1"/>
    <xf numFmtId="210" fontId="161" fillId="0" borderId="5" xfId="1033" applyNumberFormat="1" applyFont="1" applyFill="1" applyBorder="1" applyProtection="1"/>
    <xf numFmtId="0" fontId="165" fillId="0" borderId="0" xfId="1033" applyFont="1" applyFill="1" applyBorder="1" applyProtection="1"/>
    <xf numFmtId="202" fontId="165" fillId="0" borderId="0" xfId="1110" applyNumberFormat="1" applyFont="1" applyFill="1" applyBorder="1" applyAlignment="1" applyProtection="1">
      <alignment vertical="center"/>
    </xf>
    <xf numFmtId="202" fontId="163" fillId="0" borderId="0" xfId="1110" applyNumberFormat="1" applyFont="1" applyFill="1" applyBorder="1" applyAlignment="1" applyProtection="1">
      <alignment vertical="center"/>
    </xf>
    <xf numFmtId="41" fontId="218" fillId="0" borderId="0" xfId="1033" applyNumberFormat="1" applyFont="1" applyFill="1" applyBorder="1" applyProtection="1"/>
    <xf numFmtId="263" fontId="159" fillId="0" borderId="0" xfId="1033" applyNumberFormat="1" applyFont="1" applyFill="1"/>
    <xf numFmtId="0" fontId="157" fillId="0" borderId="0" xfId="1033" applyFont="1" applyFill="1"/>
    <xf numFmtId="0" fontId="157" fillId="0" borderId="0" xfId="1033" applyFont="1" applyFill="1" applyAlignment="1" applyProtection="1"/>
    <xf numFmtId="0" fontId="157" fillId="0" borderId="0" xfId="1033" applyFont="1" applyFill="1" applyAlignment="1"/>
    <xf numFmtId="0" fontId="167" fillId="0" borderId="0" xfId="1033" applyFont="1" applyFill="1" applyProtection="1"/>
    <xf numFmtId="0" fontId="170" fillId="0" borderId="0" xfId="1033" applyFont="1" applyFill="1" applyProtection="1"/>
    <xf numFmtId="0" fontId="170" fillId="0" borderId="0" xfId="1033" applyFont="1" applyFill="1" applyBorder="1" applyProtection="1"/>
    <xf numFmtId="37" fontId="157" fillId="0" borderId="0" xfId="1033" applyNumberFormat="1" applyFont="1" applyFill="1" applyBorder="1" applyAlignment="1" applyProtection="1">
      <alignment wrapText="1"/>
    </xf>
    <xf numFmtId="37" fontId="168" fillId="0" borderId="33" xfId="1033" applyNumberFormat="1" applyFont="1" applyFill="1" applyBorder="1" applyAlignment="1" applyProtection="1">
      <alignment wrapText="1"/>
    </xf>
    <xf numFmtId="37" fontId="157" fillId="0" borderId="96" xfId="1033" applyNumberFormat="1" applyFont="1" applyFill="1" applyBorder="1" applyAlignment="1" applyProtection="1">
      <alignment horizontal="right" wrapText="1"/>
    </xf>
    <xf numFmtId="37" fontId="159" fillId="0" borderId="76" xfId="1033" applyNumberFormat="1" applyFont="1" applyFill="1" applyBorder="1" applyAlignment="1" applyProtection="1">
      <alignment horizontal="right" wrapText="1"/>
    </xf>
    <xf numFmtId="0" fontId="159" fillId="0" borderId="0" xfId="1033" applyNumberFormat="1" applyFont="1" applyFill="1" applyBorder="1" applyAlignment="1" applyProtection="1">
      <alignment horizontal="right"/>
    </xf>
    <xf numFmtId="37" fontId="159" fillId="0" borderId="33" xfId="1033" applyNumberFormat="1" applyFont="1" applyFill="1" applyBorder="1" applyAlignment="1" applyProtection="1">
      <alignment horizontal="right"/>
    </xf>
    <xf numFmtId="37" fontId="157" fillId="0" borderId="60" xfId="1033" applyNumberFormat="1" applyFont="1" applyFill="1" applyBorder="1" applyProtection="1"/>
    <xf numFmtId="37" fontId="157" fillId="0" borderId="0" xfId="1033" applyNumberFormat="1" applyFont="1" applyFill="1" applyBorder="1" applyAlignment="1" applyProtection="1">
      <alignment horizontal="left" indent="1"/>
    </xf>
    <xf numFmtId="233" fontId="157" fillId="0" borderId="60" xfId="724" applyNumberFormat="1" applyFont="1" applyFill="1" applyBorder="1" applyAlignment="1" applyProtection="1">
      <alignment vertical="center"/>
    </xf>
    <xf numFmtId="233" fontId="159" fillId="0" borderId="0" xfId="724" applyNumberFormat="1" applyFont="1" applyFill="1" applyBorder="1" applyAlignment="1" applyProtection="1">
      <alignment vertical="center"/>
    </xf>
    <xf numFmtId="41" fontId="159" fillId="0" borderId="0" xfId="1033" applyNumberFormat="1" applyFont="1" applyFill="1" applyBorder="1" applyAlignment="1" applyProtection="1">
      <alignment vertical="center"/>
    </xf>
    <xf numFmtId="202" fontId="159" fillId="0" borderId="0" xfId="805" applyNumberFormat="1" applyFont="1" applyFill="1" applyBorder="1" applyAlignment="1" applyProtection="1">
      <alignment horizontal="right" vertical="center"/>
    </xf>
    <xf numFmtId="0" fontId="159" fillId="0" borderId="0" xfId="1033" applyFont="1" applyFill="1" applyBorder="1" applyAlignment="1" applyProtection="1">
      <alignment horizontal="left" indent="2"/>
    </xf>
    <xf numFmtId="233" fontId="159" fillId="0" borderId="0" xfId="1033" applyNumberFormat="1" applyFont="1" applyFill="1" applyBorder="1" applyAlignment="1" applyProtection="1">
      <alignment vertical="center"/>
    </xf>
    <xf numFmtId="233" fontId="157" fillId="0" borderId="68" xfId="724" applyNumberFormat="1" applyFont="1" applyFill="1" applyBorder="1" applyAlignment="1" applyProtection="1">
      <alignment vertical="center"/>
    </xf>
    <xf numFmtId="233" fontId="159" fillId="0" borderId="20" xfId="724" applyNumberFormat="1" applyFont="1" applyFill="1" applyBorder="1" applyAlignment="1" applyProtection="1">
      <alignment vertical="center"/>
    </xf>
    <xf numFmtId="202" fontId="159" fillId="0" borderId="20" xfId="805" applyNumberFormat="1" applyFont="1" applyFill="1" applyBorder="1" applyAlignment="1" applyProtection="1">
      <alignment horizontal="right" vertical="center"/>
    </xf>
    <xf numFmtId="202" fontId="168" fillId="0" borderId="0" xfId="1110" applyNumberFormat="1" applyFont="1" applyFill="1" applyBorder="1" applyAlignment="1" applyProtection="1">
      <alignment vertical="center"/>
    </xf>
    <xf numFmtId="233" fontId="168" fillId="0" borderId="0" xfId="724" applyNumberFormat="1" applyFont="1" applyFill="1" applyBorder="1" applyAlignment="1" applyProtection="1">
      <alignment horizontal="right" vertical="center"/>
    </xf>
    <xf numFmtId="37" fontId="168" fillId="0" borderId="0" xfId="1033" applyNumberFormat="1" applyFont="1" applyFill="1" applyBorder="1" applyAlignment="1" applyProtection="1">
      <alignment horizontal="right" vertical="center"/>
    </xf>
    <xf numFmtId="233" fontId="159" fillId="0" borderId="33" xfId="1033" applyNumberFormat="1" applyFont="1" applyFill="1" applyBorder="1" applyAlignment="1" applyProtection="1">
      <alignment vertical="center"/>
    </xf>
    <xf numFmtId="202" fontId="159" fillId="0" borderId="33" xfId="805" applyNumberFormat="1" applyFont="1" applyFill="1" applyBorder="1" applyAlignment="1" applyProtection="1">
      <alignment horizontal="right" vertical="center"/>
    </xf>
    <xf numFmtId="233" fontId="159" fillId="0" borderId="20" xfId="1033" applyNumberFormat="1" applyFont="1" applyFill="1" applyBorder="1" applyAlignment="1" applyProtection="1">
      <alignment vertical="center"/>
    </xf>
    <xf numFmtId="37" fontId="157" fillId="0" borderId="0" xfId="1033" applyNumberFormat="1" applyFont="1" applyFill="1" applyBorder="1" applyAlignment="1" applyProtection="1">
      <alignment vertical="top"/>
    </xf>
    <xf numFmtId="37" fontId="159" fillId="0" borderId="0" xfId="1033" applyNumberFormat="1" applyFont="1" applyFill="1" applyAlignment="1">
      <alignment vertical="top"/>
    </xf>
    <xf numFmtId="203" fontId="171" fillId="0" borderId="60" xfId="1105" applyNumberFormat="1" applyFont="1" applyFill="1" applyBorder="1" applyAlignment="1" applyProtection="1">
      <alignment vertical="center"/>
    </xf>
    <xf numFmtId="41" fontId="168" fillId="0" borderId="0" xfId="1033" applyNumberFormat="1" applyFont="1" applyFill="1" applyBorder="1" applyAlignment="1" applyProtection="1">
      <alignment vertical="center"/>
    </xf>
    <xf numFmtId="233" fontId="168" fillId="0" borderId="0" xfId="724" applyNumberFormat="1" applyFont="1" applyFill="1" applyBorder="1" applyAlignment="1" applyProtection="1">
      <alignment vertical="center"/>
    </xf>
    <xf numFmtId="248" fontId="168" fillId="0" borderId="0" xfId="805" applyNumberFormat="1" applyFont="1" applyFill="1" applyBorder="1" applyAlignment="1" applyProtection="1">
      <alignment horizontal="right" vertical="center"/>
    </xf>
    <xf numFmtId="37" fontId="159" fillId="0" borderId="0" xfId="1033" applyNumberFormat="1" applyFont="1" applyFill="1" applyBorder="1" applyAlignment="1" applyProtection="1">
      <alignment vertical="center"/>
    </xf>
    <xf numFmtId="202" fontId="171" fillId="0" borderId="60" xfId="1105" applyNumberFormat="1" applyFont="1" applyFill="1" applyBorder="1" applyAlignment="1" applyProtection="1">
      <alignment horizontal="right" vertical="center"/>
    </xf>
    <xf numFmtId="37" fontId="168" fillId="0" borderId="0" xfId="1033" applyNumberFormat="1" applyFont="1" applyFill="1" applyBorder="1" applyAlignment="1" applyProtection="1">
      <alignment vertical="center"/>
    </xf>
    <xf numFmtId="259" fontId="168" fillId="0" borderId="0" xfId="805" applyNumberFormat="1" applyFont="1" applyFill="1" applyBorder="1" applyAlignment="1" applyProtection="1">
      <alignment horizontal="right" vertical="center"/>
    </xf>
    <xf numFmtId="233" fontId="171" fillId="0" borderId="60" xfId="724" applyNumberFormat="1" applyFont="1" applyFill="1" applyBorder="1" applyAlignment="1" applyProtection="1">
      <alignment vertical="center"/>
    </xf>
    <xf numFmtId="233" fontId="159" fillId="0" borderId="0" xfId="1563" applyNumberFormat="1" applyFont="1" applyFill="1" applyBorder="1" applyAlignment="1" applyProtection="1">
      <alignment vertical="center"/>
    </xf>
    <xf numFmtId="202" fontId="171" fillId="0" borderId="60" xfId="1562" applyNumberFormat="1" applyFont="1" applyFill="1" applyBorder="1" applyAlignment="1" applyProtection="1">
      <alignment horizontal="right" vertical="center"/>
    </xf>
    <xf numFmtId="203" fontId="168" fillId="0" borderId="0" xfId="1562" applyNumberFormat="1" applyFont="1" applyFill="1" applyBorder="1" applyAlignment="1" applyProtection="1">
      <alignment vertical="center"/>
    </xf>
    <xf numFmtId="248" fontId="168" fillId="0" borderId="0" xfId="805" applyNumberFormat="1" applyFont="1" applyFill="1" applyBorder="1" applyAlignment="1" applyProtection="1">
      <alignment vertical="center"/>
    </xf>
    <xf numFmtId="164" fontId="159" fillId="0" borderId="0" xfId="1033" applyNumberFormat="1" applyFont="1" applyFill="1" applyBorder="1" applyAlignment="1" applyProtection="1">
      <alignment vertical="center"/>
    </xf>
    <xf numFmtId="203" fontId="168" fillId="0" borderId="0" xfId="1562" applyNumberFormat="1" applyFont="1" applyFill="1" applyBorder="1" applyAlignment="1" applyProtection="1">
      <alignment horizontal="right" vertical="center"/>
    </xf>
    <xf numFmtId="41" fontId="168" fillId="0" borderId="33" xfId="1033" applyNumberFormat="1" applyFont="1" applyFill="1" applyBorder="1" applyAlignment="1" applyProtection="1">
      <alignment vertical="center"/>
    </xf>
    <xf numFmtId="248" fontId="168" fillId="0" borderId="33" xfId="805" applyNumberFormat="1" applyFont="1" applyFill="1" applyBorder="1" applyAlignment="1" applyProtection="1">
      <alignment horizontal="right" vertical="center"/>
    </xf>
    <xf numFmtId="233" fontId="159" fillId="0" borderId="20" xfId="1563" applyNumberFormat="1" applyFont="1" applyFill="1" applyBorder="1" applyAlignment="1" applyProtection="1">
      <alignment vertical="center"/>
    </xf>
    <xf numFmtId="202" fontId="171" fillId="0" borderId="71" xfId="1562" applyNumberFormat="1" applyFont="1" applyFill="1" applyBorder="1" applyAlignment="1" applyProtection="1">
      <alignment vertical="center"/>
    </xf>
    <xf numFmtId="41" fontId="157" fillId="0" borderId="0" xfId="1033" applyNumberFormat="1" applyFont="1" applyFill="1" applyBorder="1" applyProtection="1"/>
    <xf numFmtId="37" fontId="8" fillId="0" borderId="0" xfId="1033" applyNumberFormat="1" applyFont="1" applyFill="1" applyBorder="1" applyProtection="1"/>
    <xf numFmtId="37" fontId="157" fillId="97" borderId="60" xfId="1033" applyNumberFormat="1" applyFont="1" applyFill="1" applyBorder="1" applyProtection="1"/>
    <xf numFmtId="37" fontId="159" fillId="97" borderId="0" xfId="1033" applyNumberFormat="1" applyFont="1" applyFill="1" applyBorder="1" applyProtection="1"/>
    <xf numFmtId="233" fontId="157" fillId="97" borderId="60" xfId="724" applyNumberFormat="1" applyFont="1" applyFill="1" applyBorder="1" applyAlignment="1" applyProtection="1">
      <alignment vertical="center"/>
    </xf>
    <xf numFmtId="233" fontId="159" fillId="97" borderId="0" xfId="724" applyNumberFormat="1" applyFont="1" applyFill="1" applyBorder="1" applyAlignment="1" applyProtection="1">
      <alignment vertical="center"/>
    </xf>
    <xf numFmtId="37" fontId="159" fillId="97" borderId="0" xfId="1033" applyNumberFormat="1" applyFont="1" applyFill="1" applyBorder="1" applyAlignment="1" applyProtection="1">
      <alignment horizontal="right" vertical="center"/>
    </xf>
    <xf numFmtId="37" fontId="230" fillId="0" borderId="0" xfId="1033" applyNumberFormat="1" applyFont="1" applyFill="1" applyAlignment="1" applyProtection="1">
      <alignment horizontal="left"/>
    </xf>
    <xf numFmtId="37" fontId="161" fillId="0" borderId="0" xfId="1046" applyNumberFormat="1" applyFont="1" applyFill="1" applyAlignment="1" applyProtection="1">
      <alignment horizontal="right"/>
    </xf>
    <xf numFmtId="0" fontId="184" fillId="0" borderId="33" xfId="0" applyNumberFormat="1" applyFont="1" applyFill="1" applyBorder="1" applyAlignment="1" applyProtection="1">
      <alignment horizontal="left" wrapText="1"/>
    </xf>
    <xf numFmtId="0" fontId="176" fillId="0" borderId="0" xfId="0" applyNumberFormat="1" applyFont="1" applyFill="1" applyAlignment="1" applyProtection="1">
      <alignment horizontal="left"/>
    </xf>
    <xf numFmtId="0" fontId="151" fillId="0" borderId="0" xfId="0" applyFont="1" applyFill="1" applyBorder="1" applyAlignment="1" applyProtection="1">
      <alignment horizontal="left" vertical="center" indent="3"/>
    </xf>
    <xf numFmtId="0" fontId="153" fillId="0" borderId="0" xfId="0" applyFont="1" applyFill="1" applyBorder="1" applyAlignment="1" applyProtection="1">
      <alignment horizontal="left" vertical="center"/>
    </xf>
    <xf numFmtId="0" fontId="151" fillId="0" borderId="0" xfId="0" applyFont="1" applyFill="1" applyBorder="1" applyAlignment="1" applyProtection="1">
      <alignment horizontal="left" vertical="center"/>
    </xf>
    <xf numFmtId="0" fontId="176" fillId="0" borderId="33" xfId="0" applyFont="1" applyFill="1" applyBorder="1" applyAlignment="1" applyProtection="1">
      <alignment horizontal="right"/>
    </xf>
    <xf numFmtId="0" fontId="156" fillId="0" borderId="0" xfId="0" applyFont="1" applyFill="1" applyBorder="1" applyAlignment="1" applyProtection="1">
      <alignment horizontal="right"/>
    </xf>
    <xf numFmtId="0" fontId="156" fillId="0" borderId="33" xfId="0" applyFont="1" applyFill="1" applyBorder="1" applyAlignment="1" applyProtection="1">
      <alignment horizontal="right" wrapText="1"/>
    </xf>
    <xf numFmtId="0" fontId="156" fillId="0" borderId="0" xfId="0" applyFont="1" applyFill="1" applyBorder="1" applyAlignment="1" applyProtection="1">
      <alignment horizontal="right" wrapText="1"/>
    </xf>
    <xf numFmtId="0" fontId="156" fillId="0" borderId="33" xfId="0" applyFont="1" applyFill="1" applyBorder="1" applyAlignment="1" applyProtection="1">
      <alignment horizontal="right"/>
    </xf>
    <xf numFmtId="0" fontId="156" fillId="0" borderId="0" xfId="0" applyNumberFormat="1" applyFont="1" applyFill="1" applyAlignment="1" applyProtection="1">
      <alignment horizontal="left"/>
    </xf>
    <xf numFmtId="0" fontId="156" fillId="0" borderId="0" xfId="0" applyNumberFormat="1" applyFont="1" applyFill="1" applyBorder="1" applyAlignment="1" applyProtection="1">
      <alignment horizontal="left"/>
    </xf>
    <xf numFmtId="233" fontId="243" fillId="0" borderId="0" xfId="1561" applyNumberFormat="1" applyFont="1" applyFill="1" applyBorder="1" applyAlignment="1" applyProtection="1">
      <alignment horizontal="right"/>
    </xf>
    <xf numFmtId="164" fontId="243" fillId="0" borderId="0" xfId="1561" applyNumberFormat="1" applyFont="1" applyFill="1" applyBorder="1" applyAlignment="1" applyProtection="1">
      <alignment horizontal="right"/>
    </xf>
    <xf numFmtId="233" fontId="243" fillId="0" borderId="20" xfId="1561" applyNumberFormat="1" applyFont="1" applyFill="1" applyBorder="1" applyAlignment="1" applyProtection="1">
      <alignment horizontal="right"/>
    </xf>
    <xf numFmtId="164" fontId="176" fillId="0" borderId="0" xfId="1561" applyNumberFormat="1" applyFont="1" applyFill="1" applyBorder="1" applyAlignment="1" applyProtection="1">
      <alignment horizontal="right"/>
    </xf>
    <xf numFmtId="164" fontId="244" fillId="0" borderId="0" xfId="1561" applyNumberFormat="1" applyFont="1" applyFill="1" applyBorder="1" applyAlignment="1" applyProtection="1">
      <alignment horizontal="right"/>
    </xf>
    <xf numFmtId="233" fontId="176" fillId="0" borderId="20" xfId="1561" applyNumberFormat="1" applyFont="1" applyFill="1" applyBorder="1" applyAlignment="1" applyProtection="1">
      <alignment horizontal="right"/>
    </xf>
    <xf numFmtId="233" fontId="244" fillId="0" borderId="20" xfId="1561" applyNumberFormat="1" applyFont="1" applyFill="1" applyBorder="1" applyAlignment="1" applyProtection="1">
      <alignment horizontal="right"/>
    </xf>
    <xf numFmtId="203" fontId="245" fillId="0" borderId="0" xfId="1562" applyNumberFormat="1" applyFont="1" applyFill="1" applyBorder="1" applyAlignment="1" applyProtection="1">
      <alignment horizontal="right"/>
    </xf>
    <xf numFmtId="202" fontId="245" fillId="0" borderId="0" xfId="1562" applyNumberFormat="1" applyFont="1" applyFill="1" applyBorder="1" applyAlignment="1" applyProtection="1">
      <alignment horizontal="right"/>
    </xf>
    <xf numFmtId="0" fontId="243" fillId="0" borderId="0" xfId="0" applyNumberFormat="1" applyFont="1" applyFill="1" applyBorder="1" applyAlignment="1" applyProtection="1"/>
    <xf numFmtId="0" fontId="243" fillId="0" borderId="0" xfId="0" applyNumberFormat="1" applyFont="1" applyFill="1" applyAlignment="1" applyProtection="1"/>
    <xf numFmtId="233" fontId="246" fillId="0" borderId="0" xfId="1561" applyNumberFormat="1" applyFont="1" applyFill="1" applyBorder="1" applyAlignment="1" applyProtection="1">
      <alignment horizontal="right"/>
    </xf>
    <xf numFmtId="203" fontId="247" fillId="0" borderId="0" xfId="1562" applyNumberFormat="1" applyFont="1" applyFill="1" applyBorder="1" applyAlignment="1" applyProtection="1">
      <alignment horizontal="right"/>
    </xf>
    <xf numFmtId="233" fontId="248" fillId="0" borderId="20" xfId="1561" applyNumberFormat="1" applyFont="1" applyFill="1" applyBorder="1" applyAlignment="1" applyProtection="1">
      <alignment horizontal="right"/>
    </xf>
    <xf numFmtId="233" fontId="244" fillId="0" borderId="0" xfId="1561" applyNumberFormat="1" applyFont="1" applyFill="1" applyBorder="1" applyAlignment="1" applyProtection="1">
      <alignment horizontal="right"/>
    </xf>
    <xf numFmtId="203" fontId="182" fillId="0" borderId="0" xfId="1562" applyNumberFormat="1" applyFont="1" applyFill="1" applyBorder="1" applyAlignment="1" applyProtection="1">
      <alignment horizontal="right" vertical="center"/>
    </xf>
    <xf numFmtId="203" fontId="175" fillId="0" borderId="0" xfId="1562" applyNumberFormat="1" applyFont="1" applyFill="1" applyBorder="1" applyAlignment="1" applyProtection="1">
      <alignment horizontal="right" vertical="center"/>
    </xf>
    <xf numFmtId="203" fontId="180" fillId="0" borderId="0" xfId="1562" applyNumberFormat="1" applyFont="1" applyFill="1" applyBorder="1" applyAlignment="1" applyProtection="1">
      <alignment horizontal="right" vertical="center"/>
    </xf>
    <xf numFmtId="203" fontId="232" fillId="0" borderId="0" xfId="1562" applyNumberFormat="1" applyFont="1" applyFill="1" applyBorder="1" applyAlignment="1" applyProtection="1">
      <alignment horizontal="right" vertical="center"/>
    </xf>
    <xf numFmtId="203" fontId="235" fillId="0" borderId="0" xfId="1562" applyNumberFormat="1" applyFont="1" applyFill="1" applyBorder="1" applyAlignment="1" applyProtection="1">
      <alignment horizontal="right" vertical="center"/>
    </xf>
    <xf numFmtId="203" fontId="183" fillId="0" borderId="0" xfId="1562" applyNumberFormat="1" applyFont="1" applyFill="1" applyBorder="1" applyAlignment="1" applyProtection="1">
      <alignment horizontal="right" vertical="center"/>
    </xf>
    <xf numFmtId="203" fontId="184" fillId="0" borderId="0" xfId="1562" applyNumberFormat="1" applyFont="1" applyFill="1" applyBorder="1" applyAlignment="1" applyProtection="1">
      <alignment horizontal="right" vertical="center"/>
    </xf>
    <xf numFmtId="0" fontId="183" fillId="0" borderId="0" xfId="1563" applyNumberFormat="1" applyFont="1" applyFill="1" applyBorder="1" applyAlignment="1" applyProtection="1">
      <alignment horizontal="right" vertical="center"/>
    </xf>
    <xf numFmtId="0" fontId="153" fillId="0" borderId="0" xfId="0" applyFont="1" applyFill="1"/>
    <xf numFmtId="0" fontId="153" fillId="0" borderId="0" xfId="0" applyFont="1" applyFill="1" applyBorder="1"/>
    <xf numFmtId="0" fontId="153" fillId="97" borderId="0" xfId="0" applyNumberFormat="1" applyFont="1" applyFill="1" applyAlignment="1" applyProtection="1">
      <alignment horizontal="left"/>
    </xf>
    <xf numFmtId="0" fontId="176" fillId="97" borderId="0" xfId="0" applyNumberFormat="1" applyFont="1" applyFill="1" applyAlignment="1" applyProtection="1">
      <alignment horizontal="left"/>
    </xf>
    <xf numFmtId="0" fontId="176" fillId="97" borderId="0" xfId="0" applyNumberFormat="1" applyFont="1" applyFill="1" applyBorder="1" applyAlignment="1" applyProtection="1">
      <alignment horizontal="left"/>
    </xf>
    <xf numFmtId="0" fontId="156" fillId="97" borderId="0" xfId="0" applyNumberFormat="1" applyFont="1" applyFill="1" applyAlignment="1" applyProtection="1">
      <alignment horizontal="left"/>
    </xf>
    <xf numFmtId="0" fontId="156" fillId="97" borderId="0" xfId="0" applyNumberFormat="1" applyFont="1" applyFill="1" applyBorder="1" applyAlignment="1" applyProtection="1">
      <alignment horizontal="left"/>
    </xf>
    <xf numFmtId="0" fontId="243" fillId="97" borderId="0" xfId="0" applyNumberFormat="1" applyFont="1" applyFill="1" applyBorder="1" applyAlignment="1" applyProtection="1">
      <alignment horizontal="left"/>
    </xf>
    <xf numFmtId="0" fontId="243" fillId="97" borderId="0" xfId="0" applyNumberFormat="1" applyFont="1" applyFill="1" applyAlignment="1" applyProtection="1">
      <alignment horizontal="left"/>
    </xf>
    <xf numFmtId="0" fontId="178" fillId="97" borderId="0" xfId="0" applyNumberFormat="1" applyFont="1" applyFill="1" applyAlignment="1" applyProtection="1">
      <alignment horizontal="left"/>
    </xf>
    <xf numFmtId="37" fontId="190" fillId="0" borderId="33" xfId="1033" applyNumberFormat="1" applyFont="1" applyFill="1" applyBorder="1" applyAlignment="1" applyProtection="1"/>
    <xf numFmtId="37" fontId="190" fillId="0" borderId="33" xfId="1033" applyNumberFormat="1" applyFont="1" applyFill="1" applyBorder="1" applyAlignment="1" applyProtection="1">
      <alignment wrapText="1"/>
    </xf>
    <xf numFmtId="37" fontId="67" fillId="0" borderId="96" xfId="1033" applyNumberFormat="1" applyFont="1" applyFill="1" applyBorder="1" applyAlignment="1" applyProtection="1">
      <alignment horizontal="right" wrapText="1"/>
    </xf>
    <xf numFmtId="37" fontId="154" fillId="0" borderId="33" xfId="1033" applyNumberFormat="1" applyFont="1" applyFill="1" applyBorder="1" applyAlignment="1" applyProtection="1">
      <alignment horizontal="right" wrapText="1"/>
    </xf>
    <xf numFmtId="0" fontId="154" fillId="0" borderId="33" xfId="1033" applyFont="1" applyFill="1" applyBorder="1" applyAlignment="1" applyProtection="1">
      <alignment horizontal="right" wrapText="1"/>
    </xf>
    <xf numFmtId="37" fontId="154" fillId="0" borderId="60" xfId="1033" applyNumberFormat="1" applyFont="1" applyFill="1" applyBorder="1" applyProtection="1"/>
    <xf numFmtId="193" fontId="154" fillId="0" borderId="0" xfId="1563" applyNumberFormat="1" applyFont="1" applyFill="1" applyBorder="1" applyAlignment="1" applyProtection="1">
      <alignment horizontal="right"/>
    </xf>
    <xf numFmtId="202" fontId="154" fillId="0" borderId="0" xfId="805" applyNumberFormat="1" applyFont="1" applyFill="1" applyBorder="1" applyAlignment="1" applyProtection="1">
      <alignment horizontal="right"/>
    </xf>
    <xf numFmtId="164" fontId="67" fillId="0" borderId="74" xfId="1033" applyNumberFormat="1" applyFont="1" applyFill="1" applyBorder="1" applyAlignment="1" applyProtection="1">
      <alignment horizontal="right"/>
    </xf>
    <xf numFmtId="41" fontId="67" fillId="0" borderId="74" xfId="1033" applyNumberFormat="1" applyFont="1" applyFill="1" applyBorder="1" applyAlignment="1" applyProtection="1">
      <alignment horizontal="right"/>
    </xf>
    <xf numFmtId="0" fontId="154" fillId="0" borderId="0" xfId="1033" applyFont="1" applyFill="1" applyBorder="1"/>
    <xf numFmtId="203" fontId="154" fillId="0" borderId="0" xfId="1105" applyNumberFormat="1" applyFont="1" applyFill="1" applyBorder="1"/>
    <xf numFmtId="0" fontId="190" fillId="0" borderId="0" xfId="1033" applyFont="1" applyFill="1"/>
    <xf numFmtId="0" fontId="154" fillId="0" borderId="0" xfId="1033" applyFont="1" applyFill="1" applyBorder="1" applyAlignment="1">
      <alignment vertical="top"/>
    </xf>
    <xf numFmtId="0" fontId="154" fillId="97" borderId="60" xfId="1033" applyFont="1" applyFill="1" applyBorder="1" applyProtection="1"/>
    <xf numFmtId="0" fontId="178" fillId="0" borderId="0" xfId="1033" applyFont="1" applyFill="1" applyProtection="1"/>
    <xf numFmtId="0" fontId="67" fillId="0" borderId="33" xfId="1033" applyFont="1" applyFill="1" applyBorder="1" applyAlignment="1" applyProtection="1">
      <alignment horizontal="right"/>
    </xf>
    <xf numFmtId="0" fontId="154" fillId="0" borderId="0" xfId="1033" applyFont="1" applyFill="1" applyBorder="1" applyAlignment="1" applyProtection="1">
      <alignment horizontal="right"/>
    </xf>
    <xf numFmtId="0" fontId="154" fillId="0" borderId="0" xfId="1033" applyFont="1" applyFill="1" applyBorder="1" applyAlignment="1" applyProtection="1">
      <alignment horizontal="right" wrapText="1"/>
    </xf>
    <xf numFmtId="0" fontId="154" fillId="0" borderId="33" xfId="1033" applyFont="1" applyFill="1" applyBorder="1" applyAlignment="1" applyProtection="1">
      <alignment horizontal="right"/>
    </xf>
    <xf numFmtId="193" fontId="67" fillId="0" borderId="0" xfId="1563" applyNumberFormat="1" applyFont="1" applyFill="1" applyBorder="1" applyAlignment="1" applyProtection="1">
      <alignment horizontal="right"/>
    </xf>
    <xf numFmtId="164" fontId="154" fillId="0" borderId="0" xfId="1563" applyNumberFormat="1" applyFont="1" applyFill="1" applyAlignment="1" applyProtection="1">
      <alignment vertical="top"/>
    </xf>
    <xf numFmtId="0" fontId="158" fillId="0" borderId="0" xfId="1033" applyFont="1" applyFill="1"/>
    <xf numFmtId="0" fontId="67" fillId="97" borderId="5" xfId="1033" applyFont="1" applyFill="1" applyBorder="1" applyProtection="1"/>
    <xf numFmtId="37" fontId="163" fillId="0" borderId="33" xfId="1033" applyNumberFormat="1" applyFont="1" applyFill="1" applyBorder="1" applyAlignment="1" applyProtection="1"/>
    <xf numFmtId="0" fontId="241" fillId="0" borderId="0" xfId="0" applyFont="1" applyFill="1"/>
    <xf numFmtId="37" fontId="161" fillId="0" borderId="96" xfId="1033" applyNumberFormat="1" applyFont="1" applyFill="1" applyBorder="1" applyAlignment="1" applyProtection="1">
      <alignment horizontal="right" wrapText="1"/>
    </xf>
    <xf numFmtId="37" fontId="160" fillId="0" borderId="33" xfId="1033" applyNumberFormat="1" applyFont="1" applyFill="1" applyBorder="1" applyAlignment="1" applyProtection="1">
      <alignment horizontal="right" wrapText="1"/>
    </xf>
    <xf numFmtId="0" fontId="160" fillId="0" borderId="33" xfId="1033" applyFont="1" applyFill="1" applyBorder="1" applyAlignment="1" applyProtection="1">
      <alignment horizontal="right" wrapText="1"/>
    </xf>
    <xf numFmtId="0" fontId="160" fillId="0" borderId="0" xfId="1033" applyFont="1" applyFill="1" applyBorder="1" applyAlignment="1" applyProtection="1">
      <alignment horizontal="right" wrapText="1"/>
    </xf>
    <xf numFmtId="41" fontId="160" fillId="0" borderId="0" xfId="1033" applyNumberFormat="1" applyFont="1" applyFill="1" applyBorder="1" applyAlignment="1" applyProtection="1">
      <alignment vertical="center"/>
    </xf>
    <xf numFmtId="0" fontId="160" fillId="0" borderId="0" xfId="1033" applyFont="1" applyFill="1" applyBorder="1" applyAlignment="1" applyProtection="1">
      <alignment horizontal="left" vertical="center" indent="1"/>
    </xf>
    <xf numFmtId="0" fontId="160" fillId="0" borderId="33" xfId="1033" applyFont="1" applyFill="1" applyBorder="1" applyAlignment="1" applyProtection="1">
      <alignment horizontal="left" vertical="center" indent="1"/>
    </xf>
    <xf numFmtId="164" fontId="161" fillId="0" borderId="74" xfId="1563" applyNumberFormat="1" applyFont="1" applyFill="1" applyBorder="1" applyAlignment="1" applyProtection="1">
      <alignment vertical="center"/>
    </xf>
    <xf numFmtId="202" fontId="160" fillId="0" borderId="5" xfId="805" applyNumberFormat="1" applyFont="1" applyFill="1" applyBorder="1" applyAlignment="1" applyProtection="1">
      <alignment horizontal="right" vertical="center"/>
    </xf>
    <xf numFmtId="0" fontId="160" fillId="0" borderId="78" xfId="1033" applyFont="1" applyFill="1" applyBorder="1" applyAlignment="1" applyProtection="1">
      <alignment horizontal="left" vertical="center" indent="1"/>
    </xf>
    <xf numFmtId="164" fontId="161" fillId="0" borderId="60" xfId="1033" applyNumberFormat="1" applyFont="1" applyFill="1" applyBorder="1" applyAlignment="1" applyProtection="1">
      <alignment horizontal="right" vertical="center"/>
    </xf>
    <xf numFmtId="164" fontId="161" fillId="0" borderId="74" xfId="1033" applyNumberFormat="1" applyFont="1" applyFill="1" applyBorder="1" applyAlignment="1" applyProtection="1">
      <alignment horizontal="right" vertical="center"/>
    </xf>
    <xf numFmtId="0" fontId="160" fillId="0" borderId="20" xfId="1033" applyFont="1" applyFill="1" applyBorder="1" applyProtection="1"/>
    <xf numFmtId="0" fontId="216" fillId="0" borderId="20" xfId="1033" applyFont="1" applyFill="1" applyBorder="1" applyProtection="1"/>
    <xf numFmtId="255" fontId="160" fillId="0" borderId="20" xfId="1033" applyNumberFormat="1" applyFont="1" applyFill="1" applyBorder="1" applyAlignment="1" applyProtection="1">
      <alignment horizontal="right" vertical="center"/>
    </xf>
    <xf numFmtId="202" fontId="160" fillId="0" borderId="20" xfId="805" applyNumberFormat="1" applyFont="1" applyFill="1" applyBorder="1" applyAlignment="1" applyProtection="1">
      <alignment horizontal="right" vertical="center"/>
    </xf>
    <xf numFmtId="10" fontId="160" fillId="0" borderId="0" xfId="1110" applyNumberFormat="1" applyFont="1" applyFill="1" applyBorder="1" applyAlignment="1" applyProtection="1">
      <alignment vertical="center"/>
    </xf>
    <xf numFmtId="261" fontId="160" fillId="0" borderId="0" xfId="751" applyNumberFormat="1" applyFont="1" applyFill="1" applyBorder="1" applyAlignment="1" applyProtection="1">
      <alignment horizontal="right" vertical="center"/>
    </xf>
    <xf numFmtId="256" fontId="163" fillId="0" borderId="0" xfId="751" applyNumberFormat="1" applyFont="1" applyFill="1" applyBorder="1" applyAlignment="1" applyProtection="1">
      <alignment horizontal="right" vertical="center"/>
    </xf>
    <xf numFmtId="193" fontId="160" fillId="0" borderId="0" xfId="1563" applyNumberFormat="1" applyFont="1" applyFill="1" applyBorder="1" applyAlignment="1" applyProtection="1">
      <alignment horizontal="right" vertical="center"/>
    </xf>
    <xf numFmtId="0" fontId="160" fillId="0" borderId="0" xfId="1033" applyFont="1" applyFill="1" applyBorder="1" applyAlignment="1" applyProtection="1">
      <alignment vertical="center"/>
    </xf>
    <xf numFmtId="0" fontId="177" fillId="0" borderId="0" xfId="1033" applyFont="1" applyFill="1" applyBorder="1" applyAlignment="1" applyProtection="1">
      <alignment vertical="center"/>
    </xf>
    <xf numFmtId="0" fontId="185" fillId="0" borderId="0" xfId="1033" quotePrefix="1" applyFont="1" applyFill="1" applyBorder="1" applyAlignment="1" applyProtection="1">
      <alignment horizontal="left" vertical="top"/>
    </xf>
    <xf numFmtId="164" fontId="161" fillId="97" borderId="60" xfId="1033" applyNumberFormat="1" applyFont="1" applyFill="1" applyBorder="1" applyAlignment="1" applyProtection="1">
      <alignment horizontal="right" vertical="center"/>
    </xf>
    <xf numFmtId="203" fontId="163" fillId="97" borderId="0" xfId="1562" applyNumberFormat="1" applyFont="1" applyFill="1" applyBorder="1" applyAlignment="1" applyProtection="1">
      <alignment horizontal="right" vertical="center"/>
    </xf>
    <xf numFmtId="0" fontId="160" fillId="97" borderId="0" xfId="1033" applyFont="1" applyFill="1" applyAlignment="1">
      <alignment vertical="center"/>
    </xf>
    <xf numFmtId="0" fontId="160" fillId="97" borderId="0" xfId="0" applyNumberFormat="1" applyFont="1" applyFill="1" applyAlignment="1" applyProtection="1">
      <alignment horizontal="left" vertical="center"/>
    </xf>
    <xf numFmtId="0" fontId="154" fillId="0" borderId="0" xfId="1033" applyFont="1" applyFill="1" applyBorder="1" applyAlignment="1" applyProtection="1"/>
    <xf numFmtId="41" fontId="154" fillId="0" borderId="0" xfId="1033" applyNumberFormat="1" applyFont="1" applyFill="1" applyBorder="1" applyAlignment="1" applyProtection="1"/>
    <xf numFmtId="0" fontId="154" fillId="0" borderId="0" xfId="1033" applyFont="1" applyFill="1" applyBorder="1" applyAlignment="1" applyProtection="1">
      <alignment horizontal="left" vertical="center" indent="1"/>
    </xf>
    <xf numFmtId="41" fontId="154" fillId="0" borderId="33" xfId="1033" applyNumberFormat="1" applyFont="1" applyFill="1" applyBorder="1" applyAlignment="1" applyProtection="1"/>
    <xf numFmtId="193" fontId="154" fillId="0" borderId="33" xfId="1563" applyNumberFormat="1" applyFont="1" applyFill="1" applyBorder="1" applyAlignment="1" applyProtection="1">
      <alignment horizontal="right"/>
    </xf>
    <xf numFmtId="187" fontId="154" fillId="0" borderId="0" xfId="1033" applyNumberFormat="1" applyFont="1" applyFill="1" applyBorder="1" applyAlignment="1" applyProtection="1">
      <alignment horizontal="right"/>
    </xf>
    <xf numFmtId="187" fontId="154" fillId="0" borderId="33" xfId="1033" applyNumberFormat="1" applyFont="1" applyFill="1" applyBorder="1" applyAlignment="1" applyProtection="1">
      <alignment horizontal="right"/>
    </xf>
    <xf numFmtId="210" fontId="154" fillId="0" borderId="33" xfId="1033" applyNumberFormat="1" applyFont="1" applyFill="1" applyBorder="1" applyAlignment="1" applyProtection="1"/>
    <xf numFmtId="0" fontId="154" fillId="0" borderId="20" xfId="1033" applyFont="1" applyFill="1" applyBorder="1" applyProtection="1"/>
    <xf numFmtId="0" fontId="237" fillId="0" borderId="20" xfId="1033" applyFont="1" applyFill="1" applyBorder="1" applyProtection="1"/>
    <xf numFmtId="255" fontId="154" fillId="0" borderId="20" xfId="1033" applyNumberFormat="1" applyFont="1" applyFill="1" applyBorder="1" applyAlignment="1" applyProtection="1">
      <alignment horizontal="right"/>
    </xf>
    <xf numFmtId="10" fontId="154" fillId="0" borderId="0" xfId="1110" applyNumberFormat="1" applyFont="1" applyFill="1" applyBorder="1" applyAlignment="1" applyProtection="1"/>
    <xf numFmtId="261" fontId="154" fillId="0" borderId="0" xfId="751" applyNumberFormat="1" applyFont="1" applyFill="1" applyBorder="1" applyAlignment="1" applyProtection="1">
      <alignment horizontal="right"/>
    </xf>
    <xf numFmtId="210" fontId="154" fillId="0" borderId="0" xfId="1033" applyNumberFormat="1" applyFont="1" applyFill="1" applyBorder="1" applyAlignment="1" applyProtection="1"/>
    <xf numFmtId="0" fontId="217" fillId="0" borderId="0" xfId="1033" applyFont="1" applyFill="1" applyBorder="1" applyAlignment="1" applyProtection="1">
      <alignment horizontal="left" vertical="top"/>
    </xf>
    <xf numFmtId="203" fontId="190" fillId="97" borderId="0" xfId="1562" applyNumberFormat="1" applyFont="1" applyFill="1" applyBorder="1" applyAlignment="1" applyProtection="1">
      <alignment horizontal="right"/>
    </xf>
    <xf numFmtId="0" fontId="67" fillId="97" borderId="63" xfId="1033" applyFont="1" applyFill="1" applyBorder="1" applyProtection="1"/>
    <xf numFmtId="0" fontId="67" fillId="97" borderId="0" xfId="1033" applyFont="1" applyFill="1" applyAlignment="1"/>
    <xf numFmtId="0" fontId="154" fillId="97" borderId="0" xfId="1033" applyFont="1" applyFill="1" applyAlignment="1"/>
    <xf numFmtId="0" fontId="67" fillId="97" borderId="0" xfId="0" applyNumberFormat="1" applyFont="1" applyFill="1" applyBorder="1" applyAlignment="1" applyProtection="1">
      <alignment horizontal="left"/>
    </xf>
    <xf numFmtId="0" fontId="154" fillId="97" borderId="0" xfId="0" applyNumberFormat="1" applyFont="1" applyFill="1" applyAlignment="1" applyProtection="1">
      <alignment horizontal="left"/>
    </xf>
    <xf numFmtId="37" fontId="67" fillId="0" borderId="0" xfId="1033" applyNumberFormat="1" applyFont="1" applyFill="1" applyAlignment="1" applyProtection="1">
      <alignment horizontal="right" vertical="top"/>
    </xf>
    <xf numFmtId="49" fontId="194" fillId="0" borderId="58" xfId="0" quotePrefix="1" applyNumberFormat="1" applyFont="1" applyFill="1" applyBorder="1" applyAlignment="1" applyProtection="1">
      <alignment horizontal="right"/>
    </xf>
    <xf numFmtId="17" fontId="189" fillId="0" borderId="17" xfId="0" quotePrefix="1" applyNumberFormat="1" applyFont="1" applyFill="1" applyBorder="1" applyAlignment="1" applyProtection="1">
      <alignment horizontal="right"/>
    </xf>
    <xf numFmtId="0" fontId="189" fillId="0" borderId="55" xfId="0" applyFont="1" applyFill="1" applyBorder="1" applyAlignment="1" applyProtection="1">
      <alignment horizontal="right"/>
    </xf>
    <xf numFmtId="0" fontId="194" fillId="0" borderId="81" xfId="0" applyFont="1" applyFill="1" applyBorder="1" applyProtection="1"/>
    <xf numFmtId="0" fontId="189" fillId="0" borderId="17" xfId="0" applyFont="1" applyFill="1" applyBorder="1" applyProtection="1"/>
    <xf numFmtId="164" fontId="189" fillId="0" borderId="17" xfId="0" applyNumberFormat="1" applyFont="1" applyFill="1" applyBorder="1" applyProtection="1"/>
    <xf numFmtId="164" fontId="189" fillId="0" borderId="48" xfId="0" applyNumberFormat="1" applyFont="1" applyFill="1" applyBorder="1" applyProtection="1"/>
    <xf numFmtId="249" fontId="189" fillId="0" borderId="17" xfId="0" applyNumberFormat="1" applyFont="1" applyFill="1" applyBorder="1" applyProtection="1"/>
    <xf numFmtId="0" fontId="189" fillId="0" borderId="47" xfId="1033" applyFont="1" applyFill="1" applyBorder="1" applyProtection="1"/>
    <xf numFmtId="0" fontId="189" fillId="0" borderId="0" xfId="1033" applyFont="1" applyFill="1" applyBorder="1"/>
    <xf numFmtId="17" fontId="194" fillId="0" borderId="58" xfId="0" applyNumberFormat="1" applyFont="1" applyFill="1" applyBorder="1" applyAlignment="1" applyProtection="1">
      <alignment horizontal="right"/>
    </xf>
    <xf numFmtId="17" fontId="189" fillId="0" borderId="0" xfId="0" applyNumberFormat="1" applyFont="1" applyFill="1" applyBorder="1" applyAlignment="1" applyProtection="1">
      <alignment horizontal="right"/>
    </xf>
    <xf numFmtId="0" fontId="189" fillId="0" borderId="0" xfId="0" applyFont="1" applyFill="1" applyBorder="1"/>
    <xf numFmtId="0" fontId="194" fillId="0" borderId="59" xfId="0" applyFont="1" applyFill="1" applyBorder="1" applyProtection="1"/>
    <xf numFmtId="0" fontId="189" fillId="0" borderId="70" xfId="0" applyFont="1" applyFill="1" applyBorder="1" applyAlignment="1" applyProtection="1">
      <alignment horizontal="right"/>
    </xf>
    <xf numFmtId="0" fontId="189" fillId="0" borderId="7" xfId="0" applyFont="1" applyFill="1" applyBorder="1" applyAlignment="1" applyProtection="1">
      <alignment horizontal="right"/>
    </xf>
    <xf numFmtId="0" fontId="194" fillId="0" borderId="60" xfId="1033" applyFont="1" applyFill="1" applyBorder="1" applyProtection="1"/>
    <xf numFmtId="164" fontId="189" fillId="0" borderId="0" xfId="1033" applyNumberFormat="1" applyFont="1" applyFill="1" applyBorder="1" applyProtection="1"/>
    <xf numFmtId="0" fontId="189" fillId="0" borderId="17" xfId="1033" applyFont="1" applyFill="1" applyBorder="1" applyProtection="1"/>
    <xf numFmtId="164" fontId="194" fillId="0" borderId="60" xfId="1033" applyNumberFormat="1" applyFont="1" applyFill="1" applyBorder="1" applyProtection="1"/>
    <xf numFmtId="233" fontId="189" fillId="0" borderId="0" xfId="1033" applyNumberFormat="1" applyFont="1" applyFill="1" applyBorder="1" applyProtection="1"/>
    <xf numFmtId="202" fontId="189" fillId="0" borderId="17" xfId="751" applyNumberFormat="1" applyFont="1" applyFill="1" applyBorder="1" applyAlignment="1" applyProtection="1">
      <alignment horizontal="right"/>
    </xf>
    <xf numFmtId="233" fontId="189" fillId="0" borderId="20" xfId="1033" applyNumberFormat="1" applyFont="1" applyFill="1" applyBorder="1" applyProtection="1"/>
    <xf numFmtId="164" fontId="189" fillId="0" borderId="20" xfId="1033" applyNumberFormat="1" applyFont="1" applyFill="1" applyBorder="1" applyAlignment="1" applyProtection="1"/>
    <xf numFmtId="202" fontId="189" fillId="0" borderId="27" xfId="751" applyNumberFormat="1" applyFont="1" applyFill="1" applyBorder="1" applyAlignment="1" applyProtection="1">
      <alignment horizontal="right"/>
    </xf>
    <xf numFmtId="0" fontId="194" fillId="0" borderId="36" xfId="1033" applyFont="1" applyFill="1" applyBorder="1" applyProtection="1"/>
    <xf numFmtId="0" fontId="194" fillId="0" borderId="33" xfId="1033" applyFont="1" applyFill="1" applyBorder="1" applyProtection="1"/>
    <xf numFmtId="0" fontId="154" fillId="0" borderId="20" xfId="1033" applyFont="1" applyFill="1" applyBorder="1"/>
    <xf numFmtId="0" fontId="189" fillId="0" borderId="0" xfId="1033" applyNumberFormat="1" applyFont="1" applyFill="1" applyBorder="1" applyAlignment="1" applyProtection="1">
      <alignment horizontal="right"/>
    </xf>
    <xf numFmtId="0" fontId="189" fillId="0" borderId="17" xfId="1033" applyNumberFormat="1" applyFont="1" applyFill="1" applyBorder="1" applyAlignment="1" applyProtection="1">
      <alignment horizontal="right"/>
    </xf>
    <xf numFmtId="0" fontId="189" fillId="0" borderId="0" xfId="1033" applyFont="1" applyFill="1" applyBorder="1" applyAlignment="1" applyProtection="1">
      <alignment horizontal="right"/>
    </xf>
    <xf numFmtId="0" fontId="189" fillId="0" borderId="7" xfId="1033" applyFont="1" applyFill="1" applyBorder="1" applyAlignment="1" applyProtection="1">
      <alignment horizontal="right"/>
    </xf>
    <xf numFmtId="0" fontId="189" fillId="0" borderId="7" xfId="0" applyFont="1" applyFill="1" applyBorder="1" applyProtection="1"/>
    <xf numFmtId="0" fontId="189" fillId="0" borderId="55" xfId="1033" applyFont="1" applyFill="1" applyBorder="1" applyAlignment="1" applyProtection="1">
      <alignment horizontal="right"/>
    </xf>
    <xf numFmtId="164" fontId="189" fillId="0" borderId="17" xfId="1033" applyNumberFormat="1" applyFont="1" applyFill="1" applyBorder="1" applyProtection="1"/>
    <xf numFmtId="164" fontId="189" fillId="0" borderId="20" xfId="1033" applyNumberFormat="1" applyFont="1" applyFill="1" applyBorder="1" applyProtection="1"/>
    <xf numFmtId="164" fontId="189" fillId="0" borderId="27" xfId="1033" applyNumberFormat="1" applyFont="1" applyFill="1" applyBorder="1" applyProtection="1"/>
    <xf numFmtId="0" fontId="206" fillId="0" borderId="0" xfId="1033" applyFont="1" applyFill="1" applyBorder="1" applyAlignment="1" applyProtection="1">
      <alignment horizontal="left" vertical="top"/>
    </xf>
    <xf numFmtId="0" fontId="139" fillId="0" borderId="0" xfId="1033" applyFont="1" applyFill="1" applyBorder="1" applyAlignment="1" applyProtection="1">
      <alignment vertical="top"/>
    </xf>
    <xf numFmtId="10" fontId="154" fillId="0" borderId="0" xfId="1105" applyNumberFormat="1" applyFont="1" applyFill="1" applyBorder="1" applyProtection="1"/>
    <xf numFmtId="0" fontId="154" fillId="0" borderId="0" xfId="1033" applyFont="1" applyFill="1" applyAlignment="1" applyProtection="1">
      <alignment horizontal="right"/>
    </xf>
    <xf numFmtId="0" fontId="194" fillId="97" borderId="80" xfId="1033" applyFont="1" applyFill="1" applyBorder="1" applyProtection="1"/>
    <xf numFmtId="37" fontId="209" fillId="0" borderId="0" xfId="1033" applyNumberFormat="1" applyFont="1" applyFill="1" applyAlignment="1" applyProtection="1">
      <alignment horizontal="right"/>
    </xf>
    <xf numFmtId="37" fontId="209" fillId="0" borderId="0" xfId="1033" applyNumberFormat="1" applyFont="1" applyFill="1" applyAlignment="1" applyProtection="1">
      <alignment horizontal="left"/>
    </xf>
    <xf numFmtId="245" fontId="209" fillId="0" borderId="0" xfId="1033" quotePrefix="1" applyNumberFormat="1" applyFont="1" applyFill="1" applyAlignment="1" applyProtection="1">
      <alignment horizontal="right"/>
    </xf>
    <xf numFmtId="0" fontId="210" fillId="0" borderId="7" xfId="1033" applyFont="1" applyFill="1" applyBorder="1" applyProtection="1"/>
    <xf numFmtId="0" fontId="209" fillId="0" borderId="7" xfId="1033" applyFont="1" applyFill="1" applyBorder="1" applyAlignment="1" applyProtection="1">
      <alignment horizontal="right"/>
    </xf>
    <xf numFmtId="0" fontId="209" fillId="0" borderId="7" xfId="1033" applyFont="1" applyFill="1" applyBorder="1" applyProtection="1"/>
    <xf numFmtId="0" fontId="209" fillId="0" borderId="33" xfId="1033" applyFont="1" applyFill="1" applyBorder="1" applyProtection="1"/>
    <xf numFmtId="233" fontId="209" fillId="0" borderId="65" xfId="753" applyNumberFormat="1" applyFont="1" applyFill="1" applyBorder="1" applyProtection="1"/>
    <xf numFmtId="251" fontId="209" fillId="0" borderId="65" xfId="753" applyNumberFormat="1" applyFont="1" applyFill="1" applyBorder="1" applyProtection="1"/>
    <xf numFmtId="37" fontId="209" fillId="0" borderId="0" xfId="1033" applyNumberFormat="1" applyFont="1" applyFill="1" applyBorder="1" applyAlignment="1" applyProtection="1">
      <alignment horizontal="right"/>
    </xf>
    <xf numFmtId="37" fontId="209" fillId="0" borderId="0" xfId="1033" applyNumberFormat="1" applyFont="1" applyFill="1" applyBorder="1" applyAlignment="1" applyProtection="1">
      <alignment horizontal="left"/>
    </xf>
    <xf numFmtId="245" fontId="208" fillId="0" borderId="0" xfId="1033" quotePrefix="1" applyNumberFormat="1" applyFont="1" applyFill="1" applyAlignment="1" applyProtection="1">
      <alignment horizontal="right"/>
    </xf>
    <xf numFmtId="0" fontId="208" fillId="0" borderId="7" xfId="1033" applyFont="1" applyFill="1" applyBorder="1" applyAlignment="1" applyProtection="1">
      <alignment horizontal="right"/>
    </xf>
    <xf numFmtId="257" fontId="219" fillId="0" borderId="0" xfId="753" applyNumberFormat="1" applyFont="1" applyFill="1" applyBorder="1" applyProtection="1"/>
    <xf numFmtId="257" fontId="242" fillId="0" borderId="0" xfId="753" applyNumberFormat="1" applyFont="1" applyFill="1" applyBorder="1" applyProtection="1"/>
    <xf numFmtId="233" fontId="219" fillId="0" borderId="33" xfId="753" applyNumberFormat="1" applyFont="1" applyFill="1" applyBorder="1" applyProtection="1"/>
    <xf numFmtId="233" fontId="219" fillId="0" borderId="20" xfId="753" applyNumberFormat="1" applyFont="1" applyFill="1" applyBorder="1" applyProtection="1"/>
    <xf numFmtId="233" fontId="219" fillId="0" borderId="7" xfId="753" applyNumberFormat="1" applyFont="1" applyFill="1" applyBorder="1" applyProtection="1"/>
    <xf numFmtId="41" fontId="208" fillId="0" borderId="0" xfId="751" applyNumberFormat="1" applyFont="1" applyFill="1" applyBorder="1" applyProtection="1"/>
    <xf numFmtId="0" fontId="209" fillId="0" borderId="0" xfId="1033" quotePrefix="1" applyFont="1" applyFill="1" applyBorder="1" applyAlignment="1" applyProtection="1">
      <alignment horizontal="center"/>
    </xf>
    <xf numFmtId="0" fontId="219" fillId="0" borderId="0" xfId="1033" applyFont="1" applyFill="1" applyBorder="1" applyAlignment="1" applyProtection="1">
      <alignment horizontal="center"/>
    </xf>
    <xf numFmtId="233" fontId="219" fillId="0" borderId="75" xfId="753" applyNumberFormat="1" applyFont="1" applyFill="1" applyBorder="1" applyProtection="1"/>
    <xf numFmtId="233" fontId="219" fillId="0" borderId="65" xfId="753" applyNumberFormat="1" applyFont="1" applyFill="1" applyBorder="1" applyProtection="1"/>
    <xf numFmtId="0" fontId="208" fillId="0" borderId="0" xfId="1033" applyFont="1" applyFill="1" applyBorder="1" applyAlignment="1" applyProtection="1">
      <alignment horizontal="right"/>
    </xf>
    <xf numFmtId="0" fontId="208" fillId="0" borderId="0" xfId="1033" applyFont="1" applyFill="1" applyBorder="1" applyAlignment="1">
      <alignment horizontal="right"/>
    </xf>
    <xf numFmtId="0" fontId="208" fillId="0" borderId="0" xfId="1033" applyFont="1" applyFill="1" applyBorder="1" applyAlignment="1" applyProtection="1">
      <alignment vertical="center"/>
    </xf>
    <xf numFmtId="0" fontId="208" fillId="0" borderId="0" xfId="1033" applyFont="1" applyFill="1" applyBorder="1" applyAlignment="1">
      <alignment vertical="center"/>
    </xf>
    <xf numFmtId="0" fontId="208" fillId="0" borderId="0" xfId="1033" applyNumberFormat="1" applyFont="1" applyFill="1" applyBorder="1" applyProtection="1"/>
    <xf numFmtId="0" fontId="209" fillId="0" borderId="0" xfId="1033" applyNumberFormat="1" applyFont="1" applyFill="1" applyBorder="1" applyProtection="1"/>
    <xf numFmtId="0" fontId="209" fillId="0" borderId="0" xfId="1033" applyFont="1" applyFill="1" applyBorder="1"/>
    <xf numFmtId="0" fontId="212" fillId="0" borderId="0" xfId="1033" applyFont="1" applyFill="1" applyBorder="1" applyAlignment="1" applyProtection="1">
      <alignment wrapText="1"/>
    </xf>
    <xf numFmtId="0" fontId="159" fillId="0" borderId="0" xfId="1033" applyFont="1" applyFill="1" applyBorder="1" applyAlignment="1" applyProtection="1">
      <alignment horizontal="left"/>
    </xf>
    <xf numFmtId="0" fontId="157" fillId="0" borderId="0" xfId="1033" applyFont="1" applyFill="1" applyBorder="1"/>
    <xf numFmtId="0" fontId="161" fillId="0" borderId="58" xfId="1033" applyFont="1" applyFill="1" applyBorder="1" applyAlignment="1" applyProtection="1">
      <alignment horizontal="right"/>
    </xf>
    <xf numFmtId="0" fontId="163" fillId="0" borderId="7" xfId="1033" applyFont="1" applyFill="1" applyBorder="1" applyProtection="1"/>
    <xf numFmtId="0" fontId="161" fillId="0" borderId="59" xfId="1033" applyFont="1" applyFill="1" applyBorder="1" applyAlignment="1" applyProtection="1">
      <alignment horizontal="right"/>
    </xf>
    <xf numFmtId="0" fontId="161" fillId="0" borderId="7" xfId="1033" applyFont="1" applyFill="1" applyBorder="1" applyAlignment="1" applyProtection="1">
      <alignment horizontal="right"/>
    </xf>
    <xf numFmtId="0" fontId="160" fillId="0" borderId="7" xfId="1033" applyFont="1" applyFill="1" applyBorder="1" applyAlignment="1" applyProtection="1">
      <alignment horizontal="right"/>
    </xf>
    <xf numFmtId="0" fontId="161" fillId="0" borderId="60" xfId="1033" applyFont="1" applyFill="1" applyBorder="1" applyProtection="1"/>
    <xf numFmtId="37" fontId="160" fillId="0" borderId="0" xfId="1033" applyNumberFormat="1" applyFont="1" applyFill="1" applyBorder="1" applyProtection="1"/>
    <xf numFmtId="41" fontId="161" fillId="0" borderId="60" xfId="1033" applyNumberFormat="1" applyFont="1" applyFill="1" applyBorder="1" applyProtection="1"/>
    <xf numFmtId="41" fontId="161" fillId="0" borderId="72" xfId="1033" applyNumberFormat="1" applyFont="1" applyFill="1" applyBorder="1" applyProtection="1"/>
    <xf numFmtId="49" fontId="160" fillId="0" borderId="0" xfId="1033" applyNumberFormat="1" applyFont="1" applyFill="1" applyBorder="1" applyAlignment="1" applyProtection="1">
      <alignment horizontal="left" wrapText="1" indent="1"/>
    </xf>
    <xf numFmtId="41" fontId="161" fillId="0" borderId="83" xfId="1033" applyNumberFormat="1" applyFont="1" applyFill="1" applyBorder="1" applyProtection="1"/>
    <xf numFmtId="164" fontId="160" fillId="0" borderId="35" xfId="0" applyNumberFormat="1" applyFont="1" applyFill="1" applyBorder="1" applyProtection="1"/>
    <xf numFmtId="0" fontId="161" fillId="0" borderId="35" xfId="1033" applyFont="1" applyFill="1" applyBorder="1" applyProtection="1"/>
    <xf numFmtId="41" fontId="161" fillId="0" borderId="35" xfId="1033" applyNumberFormat="1" applyFont="1" applyFill="1" applyBorder="1" applyProtection="1"/>
    <xf numFmtId="164" fontId="161" fillId="0" borderId="60" xfId="0" applyNumberFormat="1" applyFont="1" applyFill="1" applyBorder="1" applyAlignment="1" applyProtection="1">
      <alignment horizontal="right"/>
    </xf>
    <xf numFmtId="187" fontId="161" fillId="0" borderId="61" xfId="1033" applyNumberFormat="1" applyFont="1" applyFill="1" applyBorder="1" applyProtection="1"/>
    <xf numFmtId="41" fontId="161" fillId="0" borderId="62" xfId="1033" applyNumberFormat="1" applyFont="1" applyFill="1" applyBorder="1" applyProtection="1"/>
    <xf numFmtId="187" fontId="160" fillId="0" borderId="5" xfId="1033" applyNumberFormat="1" applyFont="1" applyFill="1" applyBorder="1" applyProtection="1"/>
    <xf numFmtId="164" fontId="160" fillId="0" borderId="65" xfId="0" applyNumberFormat="1" applyFont="1" applyFill="1" applyBorder="1" applyProtection="1"/>
    <xf numFmtId="164" fontId="161" fillId="0" borderId="82" xfId="0" applyNumberFormat="1" applyFont="1" applyFill="1" applyBorder="1" applyProtection="1"/>
    <xf numFmtId="41" fontId="161" fillId="0" borderId="67" xfId="1033" applyNumberFormat="1" applyFont="1" applyFill="1" applyBorder="1" applyProtection="1"/>
    <xf numFmtId="187" fontId="160" fillId="0" borderId="65" xfId="1033" applyNumberFormat="1" applyFont="1" applyFill="1" applyBorder="1" applyProtection="1"/>
    <xf numFmtId="164" fontId="157" fillId="0" borderId="0" xfId="1033" applyNumberFormat="1" applyFont="1" applyFill="1" applyBorder="1" applyProtection="1"/>
    <xf numFmtId="0" fontId="163" fillId="0" borderId="7" xfId="1033" applyFont="1" applyFill="1" applyBorder="1" applyAlignment="1" applyProtection="1">
      <alignment wrapText="1"/>
    </xf>
    <xf numFmtId="0" fontId="161" fillId="0" borderId="7" xfId="1033" applyFont="1" applyFill="1" applyBorder="1" applyAlignment="1" applyProtection="1">
      <alignment horizontal="right" wrapText="1"/>
    </xf>
    <xf numFmtId="0" fontId="163" fillId="0" borderId="0" xfId="1033" applyFont="1" applyFill="1" applyBorder="1" applyAlignment="1" applyProtection="1">
      <alignment wrapText="1"/>
    </xf>
    <xf numFmtId="0" fontId="160" fillId="0" borderId="7" xfId="1033" applyFont="1" applyFill="1" applyBorder="1" applyAlignment="1" applyProtection="1">
      <alignment horizontal="right" wrapText="1"/>
    </xf>
    <xf numFmtId="49" fontId="160" fillId="0" borderId="0" xfId="1033" applyNumberFormat="1" applyFont="1" applyFill="1" applyBorder="1" applyAlignment="1" applyProtection="1">
      <alignment horizontal="left" indent="1"/>
    </xf>
    <xf numFmtId="0" fontId="249" fillId="0" borderId="0" xfId="1033" applyFont="1" applyFill="1" applyBorder="1"/>
    <xf numFmtId="191" fontId="161" fillId="0" borderId="5" xfId="724" applyNumberFormat="1" applyFont="1" applyFill="1" applyBorder="1" applyAlignment="1" applyProtection="1">
      <alignment horizontal="right"/>
    </xf>
    <xf numFmtId="191" fontId="160" fillId="0" borderId="5" xfId="724" applyNumberFormat="1" applyFont="1" applyFill="1" applyBorder="1" applyAlignment="1" applyProtection="1">
      <alignment horizontal="right"/>
    </xf>
    <xf numFmtId="0" fontId="139" fillId="0" borderId="0" xfId="1033" applyFont="1" applyFill="1" applyAlignment="1" applyProtection="1">
      <alignment horizontal="left" vertical="top" wrapText="1"/>
    </xf>
    <xf numFmtId="0" fontId="167" fillId="0" borderId="0" xfId="1033" applyFont="1" applyFill="1" applyAlignment="1" applyProtection="1">
      <alignment horizontal="left" vertical="top" wrapText="1"/>
    </xf>
    <xf numFmtId="0" fontId="167" fillId="0" borderId="0" xfId="1033" applyFont="1" applyFill="1" applyAlignment="1" applyProtection="1">
      <alignment horizontal="left" vertical="top"/>
    </xf>
    <xf numFmtId="0" fontId="148" fillId="0" borderId="2" xfId="0" applyFont="1" applyBorder="1" applyAlignment="1" applyProtection="1">
      <alignment horizontal="left" vertical="top" wrapText="1"/>
      <protection locked="0"/>
    </xf>
    <xf numFmtId="0" fontId="143" fillId="0" borderId="57" xfId="0" applyFont="1" applyBorder="1" applyAlignment="1">
      <alignment horizontal="center"/>
    </xf>
    <xf numFmtId="0" fontId="143" fillId="0" borderId="2" xfId="0" applyFont="1" applyBorder="1" applyAlignment="1">
      <alignment horizontal="center"/>
    </xf>
    <xf numFmtId="0" fontId="143" fillId="0" borderId="56" xfId="0" applyFont="1" applyBorder="1" applyAlignment="1">
      <alignment horizontal="center"/>
    </xf>
    <xf numFmtId="0" fontId="145" fillId="57" borderId="88" xfId="0" applyFont="1" applyFill="1" applyBorder="1" applyAlignment="1">
      <alignment horizontal="center" vertical="center"/>
    </xf>
    <xf numFmtId="0" fontId="145" fillId="57" borderId="20" xfId="0" applyFont="1" applyFill="1" applyBorder="1" applyAlignment="1">
      <alignment horizontal="center" vertical="center"/>
    </xf>
    <xf numFmtId="0" fontId="145" fillId="57" borderId="27" xfId="0" applyFont="1" applyFill="1" applyBorder="1" applyAlignment="1">
      <alignment horizontal="center" vertical="center"/>
    </xf>
    <xf numFmtId="0" fontId="146" fillId="87" borderId="89" xfId="0" applyFont="1" applyFill="1" applyBorder="1" applyAlignment="1">
      <alignment horizontal="center" vertical="center"/>
    </xf>
    <xf numFmtId="0" fontId="146" fillId="87" borderId="35" xfId="0" applyFont="1" applyFill="1" applyBorder="1" applyAlignment="1">
      <alignment horizontal="center" vertical="center"/>
    </xf>
    <xf numFmtId="0" fontId="146" fillId="87" borderId="54" xfId="0" applyFont="1" applyFill="1" applyBorder="1" applyAlignment="1">
      <alignment horizontal="center" vertical="center"/>
    </xf>
    <xf numFmtId="0" fontId="143" fillId="0" borderId="90" xfId="0" applyFont="1" applyBorder="1" applyAlignment="1">
      <alignment horizontal="center"/>
    </xf>
    <xf numFmtId="0" fontId="143" fillId="0" borderId="33" xfId="0" applyFont="1" applyBorder="1" applyAlignment="1">
      <alignment horizontal="center"/>
    </xf>
    <xf numFmtId="0" fontId="143" fillId="0" borderId="51" xfId="0" applyFont="1" applyBorder="1" applyAlignment="1">
      <alignment horizontal="center"/>
    </xf>
    <xf numFmtId="0" fontId="153" fillId="57" borderId="94" xfId="0" applyFont="1" applyFill="1" applyBorder="1" applyAlignment="1" applyProtection="1">
      <alignment horizontal="center" vertical="center"/>
      <protection hidden="1"/>
    </xf>
    <xf numFmtId="0" fontId="153" fillId="57" borderId="92" xfId="0" applyFont="1" applyFill="1" applyBorder="1" applyAlignment="1" applyProtection="1">
      <alignment horizontal="center" vertical="center"/>
      <protection hidden="1"/>
    </xf>
    <xf numFmtId="0" fontId="153" fillId="57" borderId="95" xfId="0" applyFont="1" applyFill="1" applyBorder="1" applyAlignment="1" applyProtection="1">
      <alignment horizontal="center" vertical="center"/>
      <protection hidden="1"/>
    </xf>
    <xf numFmtId="0" fontId="143" fillId="57" borderId="2" xfId="0" applyFont="1" applyFill="1" applyBorder="1" applyAlignment="1">
      <alignment horizontal="center"/>
    </xf>
    <xf numFmtId="0" fontId="143" fillId="57" borderId="56" xfId="0" applyFont="1" applyFill="1" applyBorder="1" applyAlignment="1">
      <alignment horizontal="center"/>
    </xf>
    <xf numFmtId="0" fontId="143" fillId="0" borderId="0" xfId="0" applyFont="1" applyBorder="1" applyAlignment="1" applyProtection="1">
      <alignment horizontal="left" vertical="center"/>
      <protection locked="0"/>
    </xf>
    <xf numFmtId="0" fontId="143" fillId="0" borderId="17" xfId="0" applyFont="1" applyBorder="1" applyAlignment="1" applyProtection="1">
      <alignment horizontal="left" vertical="center"/>
      <protection locked="0"/>
    </xf>
    <xf numFmtId="0" fontId="143" fillId="0" borderId="52" xfId="0" applyFont="1" applyBorder="1" applyAlignment="1">
      <alignment horizontal="center"/>
    </xf>
    <xf numFmtId="0" fontId="153" fillId="57" borderId="93" xfId="0" applyFont="1" applyFill="1" applyBorder="1" applyAlignment="1" applyProtection="1">
      <alignment horizontal="center" vertical="center"/>
      <protection hidden="1"/>
    </xf>
    <xf numFmtId="0" fontId="146" fillId="87" borderId="80" xfId="0" applyFont="1" applyFill="1" applyBorder="1" applyAlignment="1">
      <alignment horizontal="center" vertical="center"/>
    </xf>
    <xf numFmtId="0" fontId="146" fillId="87" borderId="5" xfId="0" applyFont="1" applyFill="1" applyBorder="1" applyAlignment="1">
      <alignment horizontal="center" vertical="center"/>
    </xf>
    <xf numFmtId="0" fontId="146" fillId="87" borderId="48" xfId="0" applyFont="1" applyFill="1" applyBorder="1" applyAlignment="1">
      <alignment horizontal="center" vertical="center"/>
    </xf>
    <xf numFmtId="0" fontId="153" fillId="57" borderId="91" xfId="0" applyFont="1" applyFill="1" applyBorder="1" applyAlignment="1" applyProtection="1">
      <alignment horizontal="center" vertical="center"/>
      <protection hidden="1"/>
    </xf>
    <xf numFmtId="0" fontId="144" fillId="0" borderId="0" xfId="0" applyFont="1" applyBorder="1" applyAlignment="1">
      <alignment horizontal="left" vertical="center"/>
    </xf>
    <xf numFmtId="0" fontId="152" fillId="0" borderId="0" xfId="0" applyFont="1" applyAlignment="1" applyProtection="1">
      <alignment horizontal="center" vertical="center"/>
      <protection locked="0"/>
    </xf>
    <xf numFmtId="0" fontId="146" fillId="87" borderId="84" xfId="0" applyFont="1" applyFill="1" applyBorder="1" applyAlignment="1">
      <alignment horizontal="center" vertical="center"/>
    </xf>
    <xf numFmtId="0" fontId="146" fillId="87" borderId="13" xfId="0" applyFont="1" applyFill="1" applyBorder="1" applyAlignment="1">
      <alignment horizontal="center" vertical="center"/>
    </xf>
    <xf numFmtId="0" fontId="146" fillId="87" borderId="85" xfId="0" applyFont="1" applyFill="1" applyBorder="1" applyAlignment="1">
      <alignment horizontal="center" vertical="center"/>
    </xf>
    <xf numFmtId="0" fontId="143" fillId="0" borderId="86" xfId="0" applyFont="1" applyBorder="1" applyAlignment="1" applyProtection="1">
      <alignment horizontal="center"/>
      <protection locked="0"/>
    </xf>
    <xf numFmtId="0" fontId="143" fillId="0" borderId="20" xfId="0" applyFont="1" applyBorder="1" applyAlignment="1" applyProtection="1">
      <alignment horizontal="center"/>
      <protection locked="0"/>
    </xf>
    <xf numFmtId="0" fontId="143" fillId="0" borderId="87" xfId="0" applyFont="1" applyBorder="1" applyAlignment="1" applyProtection="1">
      <alignment horizontal="center"/>
      <protection locked="0"/>
    </xf>
    <xf numFmtId="0" fontId="233" fillId="0" borderId="0" xfId="1033" applyFont="1" applyFill="1" applyAlignment="1" applyProtection="1">
      <alignment horizontal="left" vertical="top" wrapText="1"/>
    </xf>
    <xf numFmtId="0" fontId="234" fillId="0" borderId="0" xfId="0" applyFont="1" applyFill="1" applyAlignment="1">
      <alignment horizontal="left"/>
    </xf>
    <xf numFmtId="0" fontId="88" fillId="0" borderId="0" xfId="1033" applyFont="1" applyFill="1" applyAlignment="1" applyProtection="1">
      <alignment horizontal="left" vertical="center" wrapText="1"/>
    </xf>
    <xf numFmtId="0" fontId="8" fillId="0" borderId="0" xfId="1033" applyFont="1" applyFill="1" applyBorder="1" applyAlignment="1" applyProtection="1">
      <alignment horizontal="left" vertical="top" wrapText="1"/>
    </xf>
    <xf numFmtId="37" fontId="190" fillId="0" borderId="33" xfId="1033" applyNumberFormat="1" applyFont="1" applyFill="1" applyBorder="1" applyAlignment="1" applyProtection="1">
      <alignment horizontal="left" wrapText="1"/>
    </xf>
    <xf numFmtId="0" fontId="177" fillId="0" borderId="0" xfId="1033" applyFont="1" applyFill="1" applyBorder="1" applyAlignment="1" applyProtection="1">
      <alignment horizontal="left" vertical="top" wrapText="1"/>
    </xf>
    <xf numFmtId="0" fontId="8" fillId="96" borderId="0" xfId="1033" applyFont="1" applyFill="1" applyBorder="1" applyAlignment="1" applyProtection="1">
      <alignment horizontal="left" vertical="top" wrapText="1"/>
    </xf>
    <xf numFmtId="0" fontId="8" fillId="95" borderId="0" xfId="0" applyFont="1" applyFill="1" applyAlignment="1">
      <alignment horizontal="left" vertical="top" wrapText="1"/>
    </xf>
    <xf numFmtId="37" fontId="163" fillId="54" borderId="7" xfId="1033" applyNumberFormat="1" applyFont="1" applyFill="1" applyBorder="1" applyAlignment="1" applyProtection="1">
      <alignment horizontal="left" wrapText="1"/>
    </xf>
    <xf numFmtId="37" fontId="163" fillId="54" borderId="7" xfId="1033" applyNumberFormat="1" applyFont="1" applyFill="1" applyBorder="1" applyAlignment="1" applyProtection="1">
      <alignment horizontal="left"/>
    </xf>
    <xf numFmtId="0" fontId="177" fillId="96" borderId="0" xfId="0" applyFont="1" applyFill="1" applyAlignment="1">
      <alignment horizontal="left" vertical="top" wrapText="1"/>
    </xf>
    <xf numFmtId="0" fontId="160" fillId="0" borderId="0" xfId="1033" applyFont="1" applyFill="1" applyBorder="1" applyAlignment="1" applyProtection="1">
      <alignment horizontal="left" vertical="top" wrapText="1"/>
    </xf>
    <xf numFmtId="0" fontId="139" fillId="0" borderId="0" xfId="1033" applyFont="1" applyFill="1" applyBorder="1" applyAlignment="1" applyProtection="1">
      <alignment horizontal="left" vertical="top" wrapText="1"/>
    </xf>
    <xf numFmtId="0" fontId="208" fillId="0" borderId="0" xfId="1033" applyFont="1" applyFill="1" applyBorder="1" applyAlignment="1">
      <alignment horizontal="left" vertical="top" wrapText="1"/>
    </xf>
    <xf numFmtId="0" fontId="159" fillId="0" borderId="0" xfId="1033" applyFont="1" applyFill="1" applyBorder="1" applyAlignment="1" applyProtection="1">
      <alignment horizontal="left"/>
    </xf>
  </cellXfs>
  <cellStyles count="1564">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
    <cellStyle name="#,##0" xfId="3"/>
    <cellStyle name="#,##0.00¢/kWh" xfId="4"/>
    <cellStyle name="$k" xfId="5"/>
    <cellStyle name="%" xfId="6"/>
    <cellStyle name="% 2" xfId="7"/>
    <cellStyle name="******************************************" xfId="8"/>
    <cellStyle name="???b???b???b???b???b???b???b???b???b???b???b???b???b???b???b???b???b???b???b???b???b???b???b???b??" xfId="9"/>
    <cellStyle name="???b???b???b???b???b???b???b???b???b???b???b¯??b???b???b???b???b???b???b???b???b???b???b???b???b??" xfId="10"/>
    <cellStyle name="???b???b£??b???b???b???b??ßb???b???b???b???b???b???b???b???b???b???b???b???b???b???b???b¯??b???b??" xfId="11"/>
    <cellStyle name="???b??ßb???b???b???b???b???b???b???b???b???b???b???b???b???b???b???b¯??b???b???b???b???b???b???b??" xfId="12"/>
    <cellStyle name="??b???b???b???b???b???b???b???b???b???b???b???b???b??_x0003_b???b???b???b???b???b???b???b???b???b???b???b???b???b???b???b???b???b???b???b???b???b???b???b???b???b???b???b???b???b???b???b???b???b???b???b???b???b???b???b???b???b???b???b???b???b?" xfId="13"/>
    <cellStyle name="??b??_x0003_b???b???b???b???b???b???b???b???b???b???b???b???b???b???b???b???b???b???b???b???b???b???b???b???b???b???b???b???b???b???b???b???b???b???b???b???b???b???b???b???b???b???b???b???b???b???b???b???b???b???b???b???b???b???b???b???b???b???b???b???b???b?" xfId="14"/>
    <cellStyle name="?b???b???b???b??" xfId="15"/>
    <cellStyle name="_051024 Departmental YEE" xfId="16"/>
    <cellStyle name="_051024 Departmental YEE1" xfId="17"/>
    <cellStyle name="_070430 - BRS YEE" xfId="18"/>
    <cellStyle name="_070501 - BRS 2007-2009 Three Year Plan Evolution" xfId="19"/>
    <cellStyle name="_070501 - BRS 2007-2009 Three Year Plan Refresh - DRAFT" xfId="20"/>
    <cellStyle name="_070501 - BRS YEE" xfId="21"/>
    <cellStyle name="_121306 Bell Mobility Wireless WD9 Deckv2" xfId="22"/>
    <cellStyle name="_2005 FY" xfId="23"/>
    <cellStyle name="_2005 FY_Wireless Report_MASTER TO USE" xfId="24"/>
    <cellStyle name="_2006 12 ABC Demand impact on Prod to Cath" xfId="25"/>
    <cellStyle name="_2006 BEV Allocations (Monthly Distribution) 12-22" xfId="26"/>
    <cellStyle name="_2006 CAPEX Plan_V0.50_SUMMARY by Segment" xfId="27"/>
    <cellStyle name="_2006 -MobilityBDI1" xfId="28"/>
    <cellStyle name="_2006 Opex Consolidated-including reductions V Mar 1" xfId="29"/>
    <cellStyle name="_2006 Opex Consolidated-including reductions V Mar 13" xfId="30"/>
    <cellStyle name="_2006 Volumes for drivers - Oct 4" xfId="31"/>
    <cellStyle name="_20060822_Reporting and Metrics Status aug23 v2" xfId="32"/>
    <cellStyle name="_2007 01 Deferred revenue and costs summary" xfId="33"/>
    <cellStyle name="_2007 Tech Work Program Input WT Consolidated v1 2 JG" xfId="34"/>
    <cellStyle name="_2007-09 Plan - Mobility_Sept 18 Revised" xfId="35"/>
    <cellStyle name="_4630058 &amp; 4630067 2007" xfId="36"/>
    <cellStyle name="_Actuals 2005-01 to 06" xfId="37"/>
    <cellStyle name="_August Capital Flash1" xfId="38"/>
    <cellStyle name="_Base YEE June 1st 2005" xfId="39"/>
    <cellStyle name="_BCE YEE8 with elims- do not use (aug06)" xfId="40"/>
    <cellStyle name="_Bell Aliant Forecast template for BU (APRIL YEE)s" xfId="41"/>
    <cellStyle name="_Bell Residential Services YEE Nov3rd" xfId="42"/>
    <cellStyle name="_Bell Residential Services YEE Nov3rd1" xfId="43"/>
    <cellStyle name="_Bell Residential Services YEE oct 27th v3" xfId="44"/>
    <cellStyle name="_Bell Unit Cost Summary- Sept 9" xfId="45"/>
    <cellStyle name="_Bell West Transfer Summary" xfId="46"/>
    <cellStyle name="_Billing Costing - Sept 8 (v2)" xfId="47"/>
    <cellStyle name="_BitW  GT 2006 Capex Budget v26_14 Oct 05" xfId="48"/>
    <cellStyle name="_Book1" xfId="49"/>
    <cellStyle name="_Book21" xfId="50"/>
    <cellStyle name="_Book22" xfId="51"/>
    <cellStyle name="_Book24" xfId="52"/>
    <cellStyle name="_Book31" xfId="53"/>
    <cellStyle name="_Book31_Consumer Costs Variable vs Fixed" xfId="54"/>
    <cellStyle name="_Book6" xfId="55"/>
    <cellStyle name="_BRS AR Graphing Dec 06" xfId="56"/>
    <cellStyle name="_BRS Q4 QEE Update Dec 2nd v2" xfId="57"/>
    <cellStyle name="_BRS Q4 QEE Update Dec 2nd v3" xfId="58"/>
    <cellStyle name="_BST 2006 cap plan_info to finance_oct 26" xfId="59"/>
    <cellStyle name="_Budget P&amp;L-For Binder with reprofiling" xfId="60"/>
    <cellStyle name="_Budget P&amp;L-For Binder with reprofiling_Wireless Report_MASTER TO USE" xfId="61"/>
    <cellStyle name="_BW BRS-0207_V3" xfId="62"/>
    <cellStyle name="_BW Mapping details - BST -  June 1st" xfId="63"/>
    <cellStyle name="_BW Mapping details - BST-August 25th" xfId="64"/>
    <cellStyle name="_BW OPS-0107_2" xfId="65"/>
    <cellStyle name="_BW Video-0107" xfId="66"/>
    <cellStyle name="_BW YEE Bell West WD5 (Nov 6th)" xfId="67"/>
    <cellStyle name="_Capital 2010r" xfId="68"/>
    <cellStyle name="_Capital 3 yr Plan May 9" xfId="69"/>
    <cellStyle name="_Capital Projects with Financials 2" xfId="70"/>
    <cellStyle name="_Capital Projects with Financials 2_Wireless Report_MASTER TO USE" xfId="71"/>
    <cellStyle name="_Comma" xfId="72"/>
    <cellStyle name="_Comma_Wireless Report_MASTER TO USE" xfId="73"/>
    <cellStyle name="_communication to finance oct 21" xfId="74"/>
    <cellStyle name="_confidential file for Jim" xfId="75"/>
    <cellStyle name="_Consolidated" xfId="76"/>
    <cellStyle name="_Consumer Costs Variable vs Fixed" xfId="77"/>
    <cellStyle name="_Consumer Expenses June YTD " xfId="78"/>
    <cellStyle name="_Consumer Galileo KPI Exec Package - April 05 jc1" xfId="79"/>
    <cellStyle name="_Consumer Market YEE &amp; List of overlays" xfId="80"/>
    <cellStyle name="_Copie de Deferred Rev_Costs_Jan071" xfId="81"/>
    <cellStyle name="_Copy of 2006 12 Deferred revenue and costs summary to Cath" xfId="82"/>
    <cellStyle name="_Cost Management Initiative Template vSept 8th Detail" xfId="83"/>
    <cellStyle name="_Cost Reduction - Aug 06" xfId="84"/>
    <cellStyle name="_Cost Reduction - May 2006" xfId="85"/>
    <cellStyle name="_CSG Account Transfer 2006-01-27 (Revised)" xfId="86"/>
    <cellStyle name="_CSG Waterfall Summary" xfId="87"/>
    <cellStyle name="_Currency" xfId="88"/>
    <cellStyle name="_Currency_Wireless Report_MASTER TO USE" xfId="89"/>
    <cellStyle name="_CurrencySpace" xfId="90"/>
    <cellStyle name="_Data_Jan 2008-Jan 2010" xfId="91"/>
    <cellStyle name="_Dec 2006 FCF" xfId="92"/>
    <cellStyle name="_Dec_BRS_Template_WD12" xfId="93"/>
    <cellStyle name="_EBITDA 2006 Analysis - Aug 06" xfId="94"/>
    <cellStyle name="_EBITDA 2006 Analysis - Jun 06" xfId="95"/>
    <cellStyle name="_EBITDA 2006 Analysis - Jun 06 Revised July 18" xfId="96"/>
    <cellStyle name="_EBITDA 2006 Analysis for Distribution - Jul 06" xfId="97"/>
    <cellStyle name="_EBITDA tracker Nov 6th jfl" xfId="98"/>
    <cellStyle name="_Econ_Sheerness_Valuator Model_030205" xfId="99"/>
    <cellStyle name="_Ent_results_summary" xfId="100"/>
    <cellStyle name="_Eugene's PL July 7th v2" xfId="101"/>
    <cellStyle name="_Expense_Budget_System" xfId="102"/>
    <cellStyle name="_FCF Template" xfId="103"/>
    <cellStyle name="_FCF Template (2)" xfId="104"/>
    <cellStyle name="_for alfredo v2" xfId="105"/>
    <cellStyle name="_for alfredo v21" xfId="106"/>
    <cellStyle name="_for alfredo v3" xfId="107"/>
    <cellStyle name="_for alfredo v4" xfId="108"/>
    <cellStyle name="_Free Cash Flow" xfId="109"/>
    <cellStyle name="_Free Cash Flow1" xfId="110"/>
    <cellStyle name="_Fun Revamp Forecast_Final0621 (2)" xfId="111"/>
    <cellStyle name="_FUN revenue" xfId="112"/>
    <cellStyle name="_GT Budget Summary 2005-06-MT" xfId="113"/>
    <cellStyle name="_Headcount info" xfId="114"/>
    <cellStyle name="_Headcount info_Wireless Report_MASTER TO USE" xfId="115"/>
    <cellStyle name="_HR_Pages v2" xfId="116"/>
    <cellStyle name="_Inputs" xfId="117"/>
    <cellStyle name="_July 2005 YEE Working Template FINAL SUBMISSION" xfId="118"/>
    <cellStyle name="_June27 Summary Chart Final" xfId="119"/>
    <cellStyle name="_June27 Summary Chart Final_Wireless Report_MASTER TO USE" xfId="120"/>
    <cellStyle name="_Master_Results_Analysis_BySU" xfId="121"/>
    <cellStyle name="_Metrics" xfId="122"/>
    <cellStyle name="_Mobility BST plan v44 JC" xfId="123"/>
    <cellStyle name="_Mobility-One List June 2_updated June 7" xfId="124"/>
    <cellStyle name="_Multiple" xfId="125"/>
    <cellStyle name="_Multiple_Wireless Report_MASTER TO USE" xfId="126"/>
    <cellStyle name="_MultipleSpace" xfId="127"/>
    <cellStyle name="_MultipleSpace_Wireless Report_MASTER TO USE" xfId="128"/>
    <cellStyle name="_NewEng" xfId="129"/>
    <cellStyle name="_NewEng_Wireless Report_MASTER TO USE" xfId="130"/>
    <cellStyle name="_Oct 19 YEE update" xfId="131"/>
    <cellStyle name="_One List - Draft 08 06 06" xfId="132"/>
    <cellStyle name="_One List - Draft Consolidation" xfId="133"/>
    <cellStyle name="_Percent" xfId="134"/>
    <cellStyle name="_Percent_Wireless Report_MASTER TO USE" xfId="135"/>
    <cellStyle name="_PercentSpace" xfId="136"/>
    <cellStyle name="_PercentSpace_Wireless Report_MASTER TO USE" xfId="137"/>
    <cellStyle name="_Plan_V0.60_SUMMARY BY SEGMENT_Dec23rd" xfId="138"/>
    <cellStyle name="_Q4 Results BW_WD11" xfId="139"/>
    <cellStyle name="_Residential Services Financials sept 15" xfId="140"/>
    <cellStyle name="_RIM revenue mapping to VAS" xfId="141"/>
    <cellStyle name="_Risk and Ops Templatel (2)" xfId="142"/>
    <cellStyle name="_Sept YEE" xfId="143"/>
    <cellStyle name="_September Flash1" xfId="144"/>
    <cellStyle name="_Sheet1" xfId="145"/>
    <cellStyle name="_Sheet1_Wireless Report_MASTER TO USE" xfId="146"/>
    <cellStyle name="_Sheet4" xfId="147"/>
    <cellStyle name="_Subs-INPUTS-Live3 x" xfId="148"/>
    <cellStyle name="_Table of Content" xfId="149"/>
    <cellStyle name="_TableSuperHead" xfId="150"/>
    <cellStyle name="_WD1 Notes July" xfId="151"/>
    <cellStyle name="_WD10_June_System" xfId="152"/>
    <cellStyle name="_Wd2-3_P&amp;L_Flash" xfId="153"/>
    <cellStyle name="_WD5 Flash Results_Front Pages" xfId="154"/>
    <cellStyle name="_WD5_Performance_Metrics" xfId="155"/>
    <cellStyle name="_WD6 Consumer Distribute" xfId="156"/>
    <cellStyle name="_WD9_Insert" xfId="157"/>
    <cellStyle name="_Wireline Capex 2006_v2" xfId="158"/>
    <cellStyle name="_YEE - BRS-IPTV ('08 '09 ONLY) Revised_Apr30-FINAL" xfId="159"/>
    <cellStyle name="_YEE  List of overlays sept 15th" xfId="160"/>
    <cellStyle name="_YEE August 30th" xfId="161"/>
    <cellStyle name="_YEE August 30th v2" xfId="162"/>
    <cellStyle name="_YEE september 15th v2" xfId="163"/>
    <cellStyle name="_YEE Tracking - Consumer Wireline - Feb 28_v2" xfId="164"/>
    <cellStyle name="’Ê‰Ý [0.00]_!!!GO" xfId="165"/>
    <cellStyle name="’Ê‰Ý_!!!GO" xfId="166"/>
    <cellStyle name="=C:\WINNT35\SYSTEM32\COMMAND.COM" xfId="167"/>
    <cellStyle name="•W_!!!GO" xfId="168"/>
    <cellStyle name="0,0_x000d__x000a_NA_x000d__x000a_" xfId="169"/>
    <cellStyle name="0.00%" xfId="170"/>
    <cellStyle name="¹éºÐÀ²_±âÅ¸" xfId="171"/>
    <cellStyle name="20% - Accent1 2" xfId="172"/>
    <cellStyle name="20% - Accent1 2 2" xfId="173"/>
    <cellStyle name="20% - Accent1 2 3" xfId="174"/>
    <cellStyle name="20% - Accent1 3" xfId="175"/>
    <cellStyle name="20% - Accent1 3 2" xfId="176"/>
    <cellStyle name="20% - Accent1 3 3" xfId="177"/>
    <cellStyle name="20% - Accent1 4" xfId="178"/>
    <cellStyle name="20% - Accent1 4 2" xfId="179"/>
    <cellStyle name="20% - Accent1 5" xfId="180"/>
    <cellStyle name="20% - Accent1 5 2" xfId="181"/>
    <cellStyle name="20% - Accent1 6" xfId="182"/>
    <cellStyle name="20% - Accent2 2" xfId="183"/>
    <cellStyle name="20% - Accent2 2 2" xfId="184"/>
    <cellStyle name="20% - Accent2 2 3" xfId="185"/>
    <cellStyle name="20% - Accent2 3" xfId="186"/>
    <cellStyle name="20% - Accent2 3 2" xfId="187"/>
    <cellStyle name="20% - Accent2 3 3" xfId="188"/>
    <cellStyle name="20% - Accent2 4" xfId="189"/>
    <cellStyle name="20% - Accent2 4 2" xfId="190"/>
    <cellStyle name="20% - Accent2 5" xfId="191"/>
    <cellStyle name="20% - Accent2 5 2" xfId="192"/>
    <cellStyle name="20% - Accent2 6" xfId="193"/>
    <cellStyle name="20% - Accent3 2" xfId="194"/>
    <cellStyle name="20% - Accent3 2 2" xfId="195"/>
    <cellStyle name="20% - Accent3 2 3" xfId="196"/>
    <cellStyle name="20% - Accent3 3" xfId="197"/>
    <cellStyle name="20% - Accent3 3 2" xfId="198"/>
    <cellStyle name="20% - Accent3 3 3" xfId="199"/>
    <cellStyle name="20% - Accent3 4" xfId="200"/>
    <cellStyle name="20% - Accent3 4 2" xfId="201"/>
    <cellStyle name="20% - Accent3 5" xfId="202"/>
    <cellStyle name="20% - Accent3 5 2" xfId="203"/>
    <cellStyle name="20% - Accent3 6" xfId="204"/>
    <cellStyle name="20% - Accent4 2" xfId="205"/>
    <cellStyle name="20% - Accent4 2 2" xfId="206"/>
    <cellStyle name="20% - Accent4 2 3" xfId="207"/>
    <cellStyle name="20% - Accent4 3" xfId="208"/>
    <cellStyle name="20% - Accent4 3 2" xfId="209"/>
    <cellStyle name="20% - Accent4 3 3" xfId="210"/>
    <cellStyle name="20% - Accent4 4" xfId="211"/>
    <cellStyle name="20% - Accent4 4 2" xfId="212"/>
    <cellStyle name="20% - Accent4 5" xfId="213"/>
    <cellStyle name="20% - Accent4 5 2" xfId="214"/>
    <cellStyle name="20% - Accent4 6" xfId="215"/>
    <cellStyle name="20% - Accent5 2" xfId="216"/>
    <cellStyle name="20% - Accent5 2 2" xfId="217"/>
    <cellStyle name="20% - Accent5 2 3" xfId="218"/>
    <cellStyle name="20% - Accent5 3" xfId="219"/>
    <cellStyle name="20% - Accent5 3 2" xfId="220"/>
    <cellStyle name="20% - Accent5 3 3" xfId="221"/>
    <cellStyle name="20% - Accent5 4" xfId="222"/>
    <cellStyle name="20% - Accent5 4 2" xfId="223"/>
    <cellStyle name="20% - Accent5 5" xfId="224"/>
    <cellStyle name="20% - Accent5 5 2" xfId="225"/>
    <cellStyle name="20% - Accent5 6" xfId="226"/>
    <cellStyle name="20% - Accent6 2" xfId="227"/>
    <cellStyle name="20% - Accent6 2 2" xfId="228"/>
    <cellStyle name="20% - Accent6 2 3" xfId="229"/>
    <cellStyle name="20% - Accent6 3" xfId="230"/>
    <cellStyle name="20% - Accent6 3 2" xfId="231"/>
    <cellStyle name="20% - Accent6 3 3" xfId="232"/>
    <cellStyle name="20% - Accent6 4" xfId="233"/>
    <cellStyle name="20% - Accent6 4 2" xfId="234"/>
    <cellStyle name="20% - Accent6 5" xfId="235"/>
    <cellStyle name="20% - Accent6 5 2" xfId="236"/>
    <cellStyle name="20% - Accent6 6" xfId="237"/>
    <cellStyle name="40% - Accent1 2" xfId="238"/>
    <cellStyle name="40% - Accent1 2 2" xfId="239"/>
    <cellStyle name="40% - Accent1 2 3" xfId="240"/>
    <cellStyle name="40% - Accent1 3" xfId="241"/>
    <cellStyle name="40% - Accent1 3 2" xfId="242"/>
    <cellStyle name="40% - Accent1 3 3" xfId="243"/>
    <cellStyle name="40% - Accent1 4" xfId="244"/>
    <cellStyle name="40% - Accent1 4 2" xfId="245"/>
    <cellStyle name="40% - Accent1 5" xfId="246"/>
    <cellStyle name="40% - Accent1 5 2" xfId="247"/>
    <cellStyle name="40% - Accent1 6" xfId="248"/>
    <cellStyle name="40% - Accent2 2" xfId="249"/>
    <cellStyle name="40% - Accent2 2 2" xfId="250"/>
    <cellStyle name="40% - Accent2 2 3" xfId="251"/>
    <cellStyle name="40% - Accent2 3" xfId="252"/>
    <cellStyle name="40% - Accent2 3 2" xfId="253"/>
    <cellStyle name="40% - Accent2 3 3" xfId="254"/>
    <cellStyle name="40% - Accent2 4" xfId="255"/>
    <cellStyle name="40% - Accent2 4 2" xfId="256"/>
    <cellStyle name="40% - Accent2 5" xfId="257"/>
    <cellStyle name="40% - Accent2 5 2" xfId="258"/>
    <cellStyle name="40% - Accent2 6" xfId="259"/>
    <cellStyle name="40% - Accent3 2" xfId="260"/>
    <cellStyle name="40% - Accent3 2 2" xfId="261"/>
    <cellStyle name="40% - Accent3 2 3" xfId="262"/>
    <cellStyle name="40% - Accent3 3" xfId="263"/>
    <cellStyle name="40% - Accent3 3 2" xfId="264"/>
    <cellStyle name="40% - Accent3 4" xfId="265"/>
    <cellStyle name="40% - Accent3 5" xfId="266"/>
    <cellStyle name="40% - Accent4 2" xfId="267"/>
    <cellStyle name="40% - Accent4 2 2" xfId="268"/>
    <cellStyle name="40% - Accent4 2 3" xfId="269"/>
    <cellStyle name="40% - Accent4 3" xfId="270"/>
    <cellStyle name="40% - Accent4 3 2" xfId="271"/>
    <cellStyle name="40% - Accent4 3 3" xfId="272"/>
    <cellStyle name="40% - Accent4 4" xfId="273"/>
    <cellStyle name="40% - Accent4 4 2" xfId="274"/>
    <cellStyle name="40% - Accent4 5" xfId="275"/>
    <cellStyle name="40% - Accent4 5 2" xfId="276"/>
    <cellStyle name="40% - Accent4 6" xfId="277"/>
    <cellStyle name="40% - Accent5 2" xfId="278"/>
    <cellStyle name="40% - Accent5 2 2" xfId="279"/>
    <cellStyle name="40% - Accent5 2 3" xfId="280"/>
    <cellStyle name="40% - Accent5 3" xfId="281"/>
    <cellStyle name="40% - Accent5 3 2" xfId="282"/>
    <cellStyle name="40% - Accent5 4" xfId="283"/>
    <cellStyle name="40% - Accent5 5" xfId="284"/>
    <cellStyle name="40% - Accent6 2" xfId="285"/>
    <cellStyle name="40% - Accent6 2 2" xfId="286"/>
    <cellStyle name="40% - Accent6 2 3" xfId="287"/>
    <cellStyle name="40% - Accent6 3" xfId="288"/>
    <cellStyle name="40% - Accent6 3 2" xfId="289"/>
    <cellStyle name="40% - Accent6 4" xfId="290"/>
    <cellStyle name="40% - Accent6 5" xfId="291"/>
    <cellStyle name="60% - Accent1 2" xfId="292"/>
    <cellStyle name="60% - Accent1 2 2" xfId="293"/>
    <cellStyle name="60% - Accent1 3" xfId="294"/>
    <cellStyle name="60% - Accent1 3 2" xfId="295"/>
    <cellStyle name="60% - Accent1 4" xfId="296"/>
    <cellStyle name="60% - Accent1 4 2" xfId="297"/>
    <cellStyle name="60% - Accent1 5" xfId="298"/>
    <cellStyle name="60% - Accent1 6" xfId="299"/>
    <cellStyle name="60% - Accent2 2" xfId="300"/>
    <cellStyle name="60% - Accent2 2 2" xfId="301"/>
    <cellStyle name="60% - Accent2 3" xfId="302"/>
    <cellStyle name="60% - Accent2 3 2" xfId="303"/>
    <cellStyle name="60% - Accent2 4" xfId="304"/>
    <cellStyle name="60% - Accent2 4 2" xfId="305"/>
    <cellStyle name="60% - Accent2 5" xfId="306"/>
    <cellStyle name="60% - Accent2 6" xfId="307"/>
    <cellStyle name="60% - Accent3 2" xfId="308"/>
    <cellStyle name="60% - Accent3 2 2" xfId="309"/>
    <cellStyle name="60% - Accent3 3" xfId="310"/>
    <cellStyle name="60% - Accent3 4" xfId="311"/>
    <cellStyle name="60% - Accent4 2" xfId="312"/>
    <cellStyle name="60% - Accent4 2 2" xfId="313"/>
    <cellStyle name="60% - Accent4 3" xfId="314"/>
    <cellStyle name="60% - Accent4 3 2" xfId="315"/>
    <cellStyle name="60% - Accent4 4" xfId="316"/>
    <cellStyle name="60% - Accent4 4 2" xfId="317"/>
    <cellStyle name="60% - Accent4 5" xfId="318"/>
    <cellStyle name="60% - Accent4 6" xfId="319"/>
    <cellStyle name="60% - Accent5 2" xfId="320"/>
    <cellStyle name="60% - Accent5 2 2" xfId="321"/>
    <cellStyle name="60% - Accent5 3" xfId="322"/>
    <cellStyle name="60% - Accent5 3 2" xfId="323"/>
    <cellStyle name="60% - Accent5 4" xfId="324"/>
    <cellStyle name="60% - Accent5 4 2" xfId="325"/>
    <cellStyle name="60% - Accent5 5" xfId="326"/>
    <cellStyle name="60% - Accent5 6" xfId="327"/>
    <cellStyle name="60% - Accent6 2" xfId="328"/>
    <cellStyle name="60% - Accent6 2 2" xfId="329"/>
    <cellStyle name="60% - Accent6 3" xfId="330"/>
    <cellStyle name="60% - Accent6 3 2" xfId="331"/>
    <cellStyle name="60% - Accent6 4" xfId="332"/>
    <cellStyle name="60% - Accent6 4 2" xfId="333"/>
    <cellStyle name="60% - Accent6 5" xfId="334"/>
    <cellStyle name="60% - Accent6 6" xfId="335"/>
    <cellStyle name="6mal" xfId="336"/>
    <cellStyle name="7" xfId="337"/>
    <cellStyle name="8" xfId="338"/>
    <cellStyle name="Accent1 - 20%" xfId="339"/>
    <cellStyle name="Accent1 - 20% 2" xfId="340"/>
    <cellStyle name="Accent1 - 20% 2 2" xfId="341"/>
    <cellStyle name="Accent1 - 20% 2 2 2" xfId="342"/>
    <cellStyle name="Accent1 - 20% 2 3" xfId="343"/>
    <cellStyle name="Accent1 - 20% 3" xfId="344"/>
    <cellStyle name="Accent1 - 20% 3 2" xfId="345"/>
    <cellStyle name="Accent1 - 20% 3 2 2" xfId="346"/>
    <cellStyle name="Accent1 - 20% 3 3" xfId="347"/>
    <cellStyle name="Accent1 - 20% 4" xfId="348"/>
    <cellStyle name="Accent1 - 20% 4 2" xfId="349"/>
    <cellStyle name="Accent1 - 20% 4 2 2" xfId="350"/>
    <cellStyle name="Accent1 - 20% 4 3" xfId="351"/>
    <cellStyle name="Accent1 - 20% 5" xfId="352"/>
    <cellStyle name="Accent1 - 20% 5 2" xfId="353"/>
    <cellStyle name="Accent1 - 20% 5 2 2" xfId="354"/>
    <cellStyle name="Accent1 - 20% 5 3" xfId="355"/>
    <cellStyle name="Accent1 - 20% 6" xfId="356"/>
    <cellStyle name="Accent1 - 20% 6 2" xfId="357"/>
    <cellStyle name="Accent1 - 20% 7" xfId="358"/>
    <cellStyle name="Accent1 - 40%" xfId="359"/>
    <cellStyle name="Accent1 - 40% 2" xfId="360"/>
    <cellStyle name="Accent1 - 40% 2 2" xfId="361"/>
    <cellStyle name="Accent1 - 40% 2 2 2" xfId="362"/>
    <cellStyle name="Accent1 - 40% 2 3" xfId="363"/>
    <cellStyle name="Accent1 - 40% 3" xfId="364"/>
    <cellStyle name="Accent1 - 40% 3 2" xfId="365"/>
    <cellStyle name="Accent1 - 40% 3 2 2" xfId="366"/>
    <cellStyle name="Accent1 - 40% 3 3" xfId="367"/>
    <cellStyle name="Accent1 - 40% 4" xfId="368"/>
    <cellStyle name="Accent1 - 40% 4 2" xfId="369"/>
    <cellStyle name="Accent1 - 40% 4 2 2" xfId="370"/>
    <cellStyle name="Accent1 - 40% 4 3" xfId="371"/>
    <cellStyle name="Accent1 - 40% 5" xfId="372"/>
    <cellStyle name="Accent1 - 40% 5 2" xfId="373"/>
    <cellStyle name="Accent1 - 40% 5 2 2" xfId="374"/>
    <cellStyle name="Accent1 - 40% 5 3" xfId="375"/>
    <cellStyle name="Accent1 - 40% 6" xfId="376"/>
    <cellStyle name="Accent1 - 40% 6 2" xfId="377"/>
    <cellStyle name="Accent1 - 40% 7" xfId="378"/>
    <cellStyle name="Accent1 - 60%" xfId="379"/>
    <cellStyle name="Accent1 - 60% 2" xfId="380"/>
    <cellStyle name="Accent1 - 60% 3" xfId="381"/>
    <cellStyle name="Accent1 - 60% 4" xfId="382"/>
    <cellStyle name="Accent1 - 60% 5" xfId="383"/>
    <cellStyle name="Accent1 2" xfId="384"/>
    <cellStyle name="Accent1 2 2" xfId="385"/>
    <cellStyle name="Accent1 3" xfId="386"/>
    <cellStyle name="Accent1 3 2" xfId="387"/>
    <cellStyle name="Accent1 4" xfId="388"/>
    <cellStyle name="Accent1 5" xfId="389"/>
    <cellStyle name="Accent1 6" xfId="390"/>
    <cellStyle name="Accent2 - 20%" xfId="391"/>
    <cellStyle name="Accent2 - 20% 2" xfId="392"/>
    <cellStyle name="Accent2 - 20% 2 2" xfId="393"/>
    <cellStyle name="Accent2 - 20% 2 2 2" xfId="394"/>
    <cellStyle name="Accent2 - 20% 2 3" xfId="395"/>
    <cellStyle name="Accent2 - 20% 3" xfId="396"/>
    <cellStyle name="Accent2 - 20% 3 2" xfId="397"/>
    <cellStyle name="Accent2 - 20% 3 2 2" xfId="398"/>
    <cellStyle name="Accent2 - 20% 3 3" xfId="399"/>
    <cellStyle name="Accent2 - 20% 4" xfId="400"/>
    <cellStyle name="Accent2 - 20% 4 2" xfId="401"/>
    <cellStyle name="Accent2 - 20% 4 2 2" xfId="402"/>
    <cellStyle name="Accent2 - 20% 4 3" xfId="403"/>
    <cellStyle name="Accent2 - 20% 5" xfId="404"/>
    <cellStyle name="Accent2 - 20% 5 2" xfId="405"/>
    <cellStyle name="Accent2 - 20% 5 2 2" xfId="406"/>
    <cellStyle name="Accent2 - 20% 5 3" xfId="407"/>
    <cellStyle name="Accent2 - 20% 6" xfId="408"/>
    <cellStyle name="Accent2 - 20% 6 2" xfId="409"/>
    <cellStyle name="Accent2 - 20% 7" xfId="410"/>
    <cellStyle name="Accent2 - 40%" xfId="411"/>
    <cellStyle name="Accent2 - 40% 2" xfId="412"/>
    <cellStyle name="Accent2 - 40% 2 2" xfId="413"/>
    <cellStyle name="Accent2 - 40% 2 2 2" xfId="414"/>
    <cellStyle name="Accent2 - 40% 2 3" xfId="415"/>
    <cellStyle name="Accent2 - 40% 3" xfId="416"/>
    <cellStyle name="Accent2 - 40% 3 2" xfId="417"/>
    <cellStyle name="Accent2 - 40% 3 2 2" xfId="418"/>
    <cellStyle name="Accent2 - 40% 3 3" xfId="419"/>
    <cellStyle name="Accent2 - 40% 4" xfId="420"/>
    <cellStyle name="Accent2 - 40% 4 2" xfId="421"/>
    <cellStyle name="Accent2 - 40% 4 2 2" xfId="422"/>
    <cellStyle name="Accent2 - 40% 4 3" xfId="423"/>
    <cellStyle name="Accent2 - 40% 5" xfId="424"/>
    <cellStyle name="Accent2 - 40% 5 2" xfId="425"/>
    <cellStyle name="Accent2 - 40% 5 2 2" xfId="426"/>
    <cellStyle name="Accent2 - 40% 5 3" xfId="427"/>
    <cellStyle name="Accent2 - 40% 6" xfId="428"/>
    <cellStyle name="Accent2 - 40% 6 2" xfId="429"/>
    <cellStyle name="Accent2 - 40% 7" xfId="430"/>
    <cellStyle name="Accent2 - 60%" xfId="431"/>
    <cellStyle name="Accent2 - 60% 2" xfId="432"/>
    <cellStyle name="Accent2 - 60% 3" xfId="433"/>
    <cellStyle name="Accent2 - 60% 4" xfId="434"/>
    <cellStyle name="Accent2 - 60% 5" xfId="435"/>
    <cellStyle name="Accent2 2" xfId="436"/>
    <cellStyle name="Accent2 2 2" xfId="437"/>
    <cellStyle name="Accent2 3" xfId="438"/>
    <cellStyle name="Accent2 3 2" xfId="439"/>
    <cellStyle name="Accent2 4" xfId="440"/>
    <cellStyle name="Accent2 5" xfId="441"/>
    <cellStyle name="Accent2 6" xfId="442"/>
    <cellStyle name="Accent3 - 20%" xfId="443"/>
    <cellStyle name="Accent3 - 20% 2" xfId="444"/>
    <cellStyle name="Accent3 - 20% 2 2" xfId="445"/>
    <cellStyle name="Accent3 - 20% 2 2 2" xfId="446"/>
    <cellStyle name="Accent3 - 20% 2 3" xfId="447"/>
    <cellStyle name="Accent3 - 20% 3" xfId="448"/>
    <cellStyle name="Accent3 - 20% 3 2" xfId="449"/>
    <cellStyle name="Accent3 - 20% 3 2 2" xfId="450"/>
    <cellStyle name="Accent3 - 20% 3 3" xfId="451"/>
    <cellStyle name="Accent3 - 20% 4" xfId="452"/>
    <cellStyle name="Accent3 - 20% 4 2" xfId="453"/>
    <cellStyle name="Accent3 - 20% 4 2 2" xfId="454"/>
    <cellStyle name="Accent3 - 20% 4 3" xfId="455"/>
    <cellStyle name="Accent3 - 20% 5" xfId="456"/>
    <cellStyle name="Accent3 - 20% 5 2" xfId="457"/>
    <cellStyle name="Accent3 - 20% 5 2 2" xfId="458"/>
    <cellStyle name="Accent3 - 20% 5 3" xfId="459"/>
    <cellStyle name="Accent3 - 20% 6" xfId="460"/>
    <cellStyle name="Accent3 - 20% 6 2" xfId="461"/>
    <cellStyle name="Accent3 - 20% 7" xfId="462"/>
    <cellStyle name="Accent3 - 40%" xfId="463"/>
    <cellStyle name="Accent3 - 40% 2" xfId="464"/>
    <cellStyle name="Accent3 - 40% 2 2" xfId="465"/>
    <cellStyle name="Accent3 - 40% 2 2 2" xfId="466"/>
    <cellStyle name="Accent3 - 40% 2 3" xfId="467"/>
    <cellStyle name="Accent3 - 40% 3" xfId="468"/>
    <cellStyle name="Accent3 - 40% 3 2" xfId="469"/>
    <cellStyle name="Accent3 - 40% 3 2 2" xfId="470"/>
    <cellStyle name="Accent3 - 40% 3 3" xfId="471"/>
    <cellStyle name="Accent3 - 40% 4" xfId="472"/>
    <cellStyle name="Accent3 - 40% 4 2" xfId="473"/>
    <cellStyle name="Accent3 - 40% 4 2 2" xfId="474"/>
    <cellStyle name="Accent3 - 40% 4 3" xfId="475"/>
    <cellStyle name="Accent3 - 40% 5" xfId="476"/>
    <cellStyle name="Accent3 - 40% 5 2" xfId="477"/>
    <cellStyle name="Accent3 - 40% 5 2 2" xfId="478"/>
    <cellStyle name="Accent3 - 40% 5 3" xfId="479"/>
    <cellStyle name="Accent3 - 40% 6" xfId="480"/>
    <cellStyle name="Accent3 - 40% 6 2" xfId="481"/>
    <cellStyle name="Accent3 - 40% 7" xfId="482"/>
    <cellStyle name="Accent3 - 60%" xfId="483"/>
    <cellStyle name="Accent3 - 60% 2" xfId="484"/>
    <cellStyle name="Accent3 - 60% 3" xfId="485"/>
    <cellStyle name="Accent3 - 60% 4" xfId="486"/>
    <cellStyle name="Accent3 - 60% 5" xfId="487"/>
    <cellStyle name="Accent3 2" xfId="488"/>
    <cellStyle name="Accent3 2 2" xfId="489"/>
    <cellStyle name="Accent3 3" xfId="490"/>
    <cellStyle name="Accent3 3 2" xfId="491"/>
    <cellStyle name="Accent3 4" xfId="492"/>
    <cellStyle name="Accent3 4 2" xfId="493"/>
    <cellStyle name="Accent3 5" xfId="494"/>
    <cellStyle name="Accent3 5 2" xfId="495"/>
    <cellStyle name="Accent3 6" xfId="496"/>
    <cellStyle name="Accent3 7" xfId="497"/>
    <cellStyle name="Accent3 8" xfId="498"/>
    <cellStyle name="Accent3 9" xfId="499"/>
    <cellStyle name="Accent4 - 20%" xfId="500"/>
    <cellStyle name="Accent4 - 20% 2" xfId="501"/>
    <cellStyle name="Accent4 - 20% 2 2" xfId="502"/>
    <cellStyle name="Accent4 - 20% 2 2 2" xfId="503"/>
    <cellStyle name="Accent4 - 20% 2 3" xfId="504"/>
    <cellStyle name="Accent4 - 20% 3" xfId="505"/>
    <cellStyle name="Accent4 - 20% 3 2" xfId="506"/>
    <cellStyle name="Accent4 - 20% 3 2 2" xfId="507"/>
    <cellStyle name="Accent4 - 20% 3 3" xfId="508"/>
    <cellStyle name="Accent4 - 20% 4" xfId="509"/>
    <cellStyle name="Accent4 - 20% 4 2" xfId="510"/>
    <cellStyle name="Accent4 - 20% 4 2 2" xfId="511"/>
    <cellStyle name="Accent4 - 20% 4 3" xfId="512"/>
    <cellStyle name="Accent4 - 20% 5" xfId="513"/>
    <cellStyle name="Accent4 - 20% 5 2" xfId="514"/>
    <cellStyle name="Accent4 - 20% 5 2 2" xfId="515"/>
    <cellStyle name="Accent4 - 20% 5 3" xfId="516"/>
    <cellStyle name="Accent4 - 20% 6" xfId="517"/>
    <cellStyle name="Accent4 - 20% 6 2" xfId="518"/>
    <cellStyle name="Accent4 - 20% 7" xfId="519"/>
    <cellStyle name="Accent4 - 40%" xfId="520"/>
    <cellStyle name="Accent4 - 40% 2" xfId="521"/>
    <cellStyle name="Accent4 - 40% 2 2" xfId="522"/>
    <cellStyle name="Accent4 - 40% 2 2 2" xfId="523"/>
    <cellStyle name="Accent4 - 40% 2 3" xfId="524"/>
    <cellStyle name="Accent4 - 40% 3" xfId="525"/>
    <cellStyle name="Accent4 - 40% 3 2" xfId="526"/>
    <cellStyle name="Accent4 - 40% 3 2 2" xfId="527"/>
    <cellStyle name="Accent4 - 40% 3 3" xfId="528"/>
    <cellStyle name="Accent4 - 40% 4" xfId="529"/>
    <cellStyle name="Accent4 - 40% 4 2" xfId="530"/>
    <cellStyle name="Accent4 - 40% 4 2 2" xfId="531"/>
    <cellStyle name="Accent4 - 40% 4 3" xfId="532"/>
    <cellStyle name="Accent4 - 40% 5" xfId="533"/>
    <cellStyle name="Accent4 - 40% 5 2" xfId="534"/>
    <cellStyle name="Accent4 - 40% 5 2 2" xfId="535"/>
    <cellStyle name="Accent4 - 40% 5 3" xfId="536"/>
    <cellStyle name="Accent4 - 40% 6" xfId="537"/>
    <cellStyle name="Accent4 - 40% 6 2" xfId="538"/>
    <cellStyle name="Accent4 - 40% 7" xfId="539"/>
    <cellStyle name="Accent4 - 60%" xfId="540"/>
    <cellStyle name="Accent4 - 60% 2" xfId="541"/>
    <cellStyle name="Accent4 - 60% 3" xfId="542"/>
    <cellStyle name="Accent4 - 60% 4" xfId="543"/>
    <cellStyle name="Accent4 - 60% 5" xfId="544"/>
    <cellStyle name="Accent4 2" xfId="545"/>
    <cellStyle name="Accent4 2 2" xfId="546"/>
    <cellStyle name="Accent4 3" xfId="547"/>
    <cellStyle name="Accent4 3 2" xfId="548"/>
    <cellStyle name="Accent4 4" xfId="549"/>
    <cellStyle name="Accent4 4 2" xfId="550"/>
    <cellStyle name="Accent4 5" xfId="551"/>
    <cellStyle name="Accent4 5 2" xfId="552"/>
    <cellStyle name="Accent4 6" xfId="553"/>
    <cellStyle name="Accent4 7" xfId="554"/>
    <cellStyle name="Accent4 8" xfId="555"/>
    <cellStyle name="Accent4 9" xfId="556"/>
    <cellStyle name="Accent5 - 20%" xfId="557"/>
    <cellStyle name="Accent5 - 20% 2" xfId="558"/>
    <cellStyle name="Accent5 - 20% 2 2" xfId="559"/>
    <cellStyle name="Accent5 - 20% 2 2 2" xfId="560"/>
    <cellStyle name="Accent5 - 20% 2 3" xfId="561"/>
    <cellStyle name="Accent5 - 20% 3" xfId="562"/>
    <cellStyle name="Accent5 - 20% 3 2" xfId="563"/>
    <cellStyle name="Accent5 - 20% 3 2 2" xfId="564"/>
    <cellStyle name="Accent5 - 20% 3 3" xfId="565"/>
    <cellStyle name="Accent5 - 20% 4" xfId="566"/>
    <cellStyle name="Accent5 - 20% 4 2" xfId="567"/>
    <cellStyle name="Accent5 - 20% 4 2 2" xfId="568"/>
    <cellStyle name="Accent5 - 20% 4 3" xfId="569"/>
    <cellStyle name="Accent5 - 20% 5" xfId="570"/>
    <cellStyle name="Accent5 - 20% 5 2" xfId="571"/>
    <cellStyle name="Accent5 - 20% 5 2 2" xfId="572"/>
    <cellStyle name="Accent5 - 20% 5 3" xfId="573"/>
    <cellStyle name="Accent5 - 20% 6" xfId="574"/>
    <cellStyle name="Accent5 - 20% 6 2" xfId="575"/>
    <cellStyle name="Accent5 - 20% 7" xfId="576"/>
    <cellStyle name="Accent5 - 40%" xfId="577"/>
    <cellStyle name="Accent5 - 40% 2" xfId="578"/>
    <cellStyle name="Accent5 - 40% 2 2" xfId="579"/>
    <cellStyle name="Accent5 - 40% 3" xfId="580"/>
    <cellStyle name="Accent5 - 60%" xfId="581"/>
    <cellStyle name="Accent5 - 60% 2" xfId="582"/>
    <cellStyle name="Accent5 - 60% 3" xfId="583"/>
    <cellStyle name="Accent5 - 60% 4" xfId="584"/>
    <cellStyle name="Accent5 - 60% 5" xfId="585"/>
    <cellStyle name="Accent5 2" xfId="586"/>
    <cellStyle name="Accent5 2 2" xfId="587"/>
    <cellStyle name="Accent5 3" xfId="588"/>
    <cellStyle name="Accent5 3 2" xfId="589"/>
    <cellStyle name="Accent5 4" xfId="590"/>
    <cellStyle name="Accent5 4 2" xfId="591"/>
    <cellStyle name="Accent5 5" xfId="592"/>
    <cellStyle name="Accent5 5 2" xfId="593"/>
    <cellStyle name="Accent5 6" xfId="594"/>
    <cellStyle name="Accent5 7" xfId="595"/>
    <cellStyle name="Accent5 8" xfId="596"/>
    <cellStyle name="Accent5 9" xfId="597"/>
    <cellStyle name="Accent6 - 20%" xfId="598"/>
    <cellStyle name="Accent6 - 20% 2" xfId="599"/>
    <cellStyle name="Accent6 - 20% 2 2" xfId="600"/>
    <cellStyle name="Accent6 - 20% 3" xfId="601"/>
    <cellStyle name="Accent6 - 40%" xfId="602"/>
    <cellStyle name="Accent6 - 40% 2" xfId="603"/>
    <cellStyle name="Accent6 - 40% 2 2" xfId="604"/>
    <cellStyle name="Accent6 - 40% 2 2 2" xfId="605"/>
    <cellStyle name="Accent6 - 40% 2 3" xfId="606"/>
    <cellStyle name="Accent6 - 40% 3" xfId="607"/>
    <cellStyle name="Accent6 - 40% 3 2" xfId="608"/>
    <cellStyle name="Accent6 - 40% 3 2 2" xfId="609"/>
    <cellStyle name="Accent6 - 40% 3 3" xfId="610"/>
    <cellStyle name="Accent6 - 40% 4" xfId="611"/>
    <cellStyle name="Accent6 - 40% 4 2" xfId="612"/>
    <cellStyle name="Accent6 - 40% 4 2 2" xfId="613"/>
    <cellStyle name="Accent6 - 40% 4 3" xfId="614"/>
    <cellStyle name="Accent6 - 40% 5" xfId="615"/>
    <cellStyle name="Accent6 - 40% 5 2" xfId="616"/>
    <cellStyle name="Accent6 - 40% 5 2 2" xfId="617"/>
    <cellStyle name="Accent6 - 40% 5 3" xfId="618"/>
    <cellStyle name="Accent6 - 40% 6" xfId="619"/>
    <cellStyle name="Accent6 - 40% 6 2" xfId="620"/>
    <cellStyle name="Accent6 - 40% 7" xfId="621"/>
    <cellStyle name="Accent6 - 60%" xfId="622"/>
    <cellStyle name="Accent6 - 60% 2" xfId="623"/>
    <cellStyle name="Accent6 - 60% 3" xfId="624"/>
    <cellStyle name="Accent6 - 60% 4" xfId="625"/>
    <cellStyle name="Accent6 - 60% 5" xfId="626"/>
    <cellStyle name="Accent6 2" xfId="627"/>
    <cellStyle name="Accent6 2 2" xfId="628"/>
    <cellStyle name="Accent6 3" xfId="629"/>
    <cellStyle name="Accent6 3 2" xfId="630"/>
    <cellStyle name="Accent6 4" xfId="631"/>
    <cellStyle name="Accent6 4 2" xfId="632"/>
    <cellStyle name="Accent6 5" xfId="633"/>
    <cellStyle name="Accent6 5 2" xfId="634"/>
    <cellStyle name="Accent6 6" xfId="635"/>
    <cellStyle name="Accent6 7" xfId="636"/>
    <cellStyle name="Accent6 8" xfId="637"/>
    <cellStyle name="Accent6 9" xfId="638"/>
    <cellStyle name="Acct - Legacy" xfId="639"/>
    <cellStyle name="Acct - SAP" xfId="640"/>
    <cellStyle name="Acctg$" xfId="641"/>
    <cellStyle name="Acctg_Double" xfId="642"/>
    <cellStyle name="act.0" xfId="643"/>
    <cellStyle name="Actg $" xfId="644"/>
    <cellStyle name="Actg $.00" xfId="645"/>
    <cellStyle name="Actg $_1.5 Serv Rev" xfId="646"/>
    <cellStyle name="Actg Dbl $" xfId="647"/>
    <cellStyle name="Actg Sngl" xfId="648"/>
    <cellStyle name="Actg Sngl $" xfId="649"/>
    <cellStyle name="Actg Sngl_!BW BCC(Excl. BARC &amp; BCE Offset)-0107" xfId="650"/>
    <cellStyle name="Actual Date" xfId="651"/>
    <cellStyle name="Add" xfId="652"/>
    <cellStyle name="ÅëÈ­ [0]_±âÅ¸" xfId="653"/>
    <cellStyle name="ÅëÈ­_±âÅ¸" xfId="654"/>
    <cellStyle name="Amt - 0 Dec" xfId="655"/>
    <cellStyle name="Anos" xfId="656"/>
    <cellStyle name="args.style" xfId="657"/>
    <cellStyle name="Arial8" xfId="658"/>
    <cellStyle name="Array Enter" xfId="659"/>
    <cellStyle name="ÄÞ¸¶ [0]_±âÅ¸" xfId="660"/>
    <cellStyle name="ÄÞ¸¶_±âÅ¸" xfId="661"/>
    <cellStyle name="b???b???b???b???b???b???b???b???b???b???b???b???b???b???b???b???b???b???b???b???b???b??_x0003_b???b???b?" xfId="662"/>
    <cellStyle name="b???b???b???b???b???b???b???b???b???b???b???b???b???b???b???b???b???b??_x0003_b???b???b???b???b???b???b???b???b???b???b???b???b???b???b???b???b???b???b???b???b???b???b?" xfId="663"/>
    <cellStyle name="b???b???b???b???b???b???b???b??_x0003_b???b???b???b???b???b???b???b???b?" xfId="664"/>
    <cellStyle name="Background" xfId="665"/>
    <cellStyle name="Bad 2" xfId="666"/>
    <cellStyle name="Bad 2 2" xfId="667"/>
    <cellStyle name="Bad 3" xfId="668"/>
    <cellStyle name="Bad 3 2" xfId="669"/>
    <cellStyle name="Bad 4" xfId="670"/>
    <cellStyle name="Bad 4 2" xfId="671"/>
    <cellStyle name="Bad 5" xfId="672"/>
    <cellStyle name="Bad 6" xfId="673"/>
    <cellStyle name="base" xfId="674"/>
    <cellStyle name="bch" xfId="675"/>
    <cellStyle name="bch 2" xfId="676"/>
    <cellStyle name="bci" xfId="677"/>
    <cellStyle name="bci 2" xfId="678"/>
    <cellStyle name="biu" xfId="679"/>
    <cellStyle name="Body" xfId="680"/>
    <cellStyle name="Border Heavy" xfId="681"/>
    <cellStyle name="Border Heavy 2" xfId="682"/>
    <cellStyle name="Border Thin" xfId="683"/>
    <cellStyle name="BorderAreas" xfId="684"/>
    <cellStyle name="Bullet" xfId="685"/>
    <cellStyle name="Ç¥ÁØ_¿ù°£¿ä¾àº¸°í" xfId="686"/>
    <cellStyle name="Calc Currency (0)" xfId="687"/>
    <cellStyle name="Calc Currency (2)" xfId="688"/>
    <cellStyle name="Calc Percent (0)" xfId="689"/>
    <cellStyle name="Calc Percent (1)" xfId="690"/>
    <cellStyle name="Calc Percent (2)" xfId="691"/>
    <cellStyle name="Calc Units (0)" xfId="692"/>
    <cellStyle name="Calc Units (0) 2" xfId="693"/>
    <cellStyle name="Calc Units (1)" xfId="694"/>
    <cellStyle name="Calc Units (2)" xfId="695"/>
    <cellStyle name="Calculation 2" xfId="696"/>
    <cellStyle name="Calculation 2 2" xfId="697"/>
    <cellStyle name="Calculation 3" xfId="698"/>
    <cellStyle name="Calculation 3 2" xfId="699"/>
    <cellStyle name="Calculation 4" xfId="700"/>
    <cellStyle name="Calculation 4 2" xfId="701"/>
    <cellStyle name="Calculation 5" xfId="702"/>
    <cellStyle name="Calculation 6" xfId="703"/>
    <cellStyle name="cell" xfId="704"/>
    <cellStyle name="Cents" xfId="705"/>
    <cellStyle name="Cents (0.0)" xfId="706"/>
    <cellStyle name="CHANGE" xfId="707"/>
    <cellStyle name="CHANGEB" xfId="708"/>
    <cellStyle name="Check" xfId="709"/>
    <cellStyle name="Check Cell 2" xfId="710"/>
    <cellStyle name="Check Cell 2 2" xfId="711"/>
    <cellStyle name="Check Cell 3" xfId="712"/>
    <cellStyle name="Check Cell 3 2" xfId="713"/>
    <cellStyle name="Check Cell 4" xfId="714"/>
    <cellStyle name="Check Cell 4 2" xfId="715"/>
    <cellStyle name="Check Cell 5" xfId="716"/>
    <cellStyle name="Check Cell 6" xfId="717"/>
    <cellStyle name="ColHead" xfId="718"/>
    <cellStyle name="ColHeading" xfId="719"/>
    <cellStyle name="Column Headers" xfId="720"/>
    <cellStyle name="Column Title" xfId="721"/>
    <cellStyle name="ColumnHeading" xfId="722"/>
    <cellStyle name="com" xfId="723"/>
    <cellStyle name="Comma" xfId="724" builtinId="3"/>
    <cellStyle name="Comma  - Style1" xfId="725"/>
    <cellStyle name="Comma  - Style2" xfId="726"/>
    <cellStyle name="Comma  - Style3" xfId="727"/>
    <cellStyle name="Comma  - Style4" xfId="728"/>
    <cellStyle name="Comma  - Style5" xfId="729"/>
    <cellStyle name="Comma  - Style6" xfId="730"/>
    <cellStyle name="Comma  - Style7" xfId="731"/>
    <cellStyle name="Comma  - Style8" xfId="732"/>
    <cellStyle name="Comma [00]" xfId="733"/>
    <cellStyle name="Comma [00] 2" xfId="734"/>
    <cellStyle name="Comma [000]" xfId="735"/>
    <cellStyle name="Comma 0" xfId="736"/>
    <cellStyle name="Comma 10" xfId="737"/>
    <cellStyle name="Comma 11" xfId="738"/>
    <cellStyle name="Comma 11 2" xfId="739"/>
    <cellStyle name="Comma 11 2 2" xfId="740"/>
    <cellStyle name="Comma 11 3" xfId="741"/>
    <cellStyle name="Comma 12" xfId="742"/>
    <cellStyle name="Comma 13" xfId="743"/>
    <cellStyle name="Comma 14" xfId="744"/>
    <cellStyle name="Comma 15" xfId="745"/>
    <cellStyle name="Comma 16" xfId="746"/>
    <cellStyle name="Comma 17" xfId="747"/>
    <cellStyle name="Comma 18" xfId="748"/>
    <cellStyle name="Comma 19" xfId="749"/>
    <cellStyle name="Comma 2" xfId="750"/>
    <cellStyle name="Comma 2 2" xfId="751"/>
    <cellStyle name="Comma 2 2 2" xfId="752"/>
    <cellStyle name="Comma 2 2 2 2" xfId="753"/>
    <cellStyle name="Comma 2 2 3" xfId="754"/>
    <cellStyle name="Comma 2 3" xfId="755"/>
    <cellStyle name="Comma 2 4" xfId="756"/>
    <cellStyle name="Comma 2 5" xfId="757"/>
    <cellStyle name="Comma 2 6" xfId="758"/>
    <cellStyle name="Comma 2 6 2" xfId="759"/>
    <cellStyle name="Comma 2 7" xfId="760"/>
    <cellStyle name="Comma 2 7 2" xfId="761"/>
    <cellStyle name="Comma 2 8" xfId="762"/>
    <cellStyle name="Comma 2 8 2" xfId="763"/>
    <cellStyle name="Comma 2 9" xfId="764"/>
    <cellStyle name="Comma 20" xfId="765"/>
    <cellStyle name="Comma 21" xfId="766"/>
    <cellStyle name="Comma 22" xfId="767"/>
    <cellStyle name="Comma 23" xfId="768"/>
    <cellStyle name="Comma 23 2" xfId="769"/>
    <cellStyle name="Comma 24" xfId="770"/>
    <cellStyle name="Comma 24 2" xfId="771"/>
    <cellStyle name="Comma 24 3" xfId="1561"/>
    <cellStyle name="Comma 25" xfId="772"/>
    <cellStyle name="Comma 26" xfId="773"/>
    <cellStyle name="Comma 27" xfId="774"/>
    <cellStyle name="Comma 28" xfId="775"/>
    <cellStyle name="Comma 29" xfId="776"/>
    <cellStyle name="Comma 3" xfId="777"/>
    <cellStyle name="Comma 3 2" xfId="778"/>
    <cellStyle name="Comma 3 2 2" xfId="779"/>
    <cellStyle name="Comma 3 3" xfId="780"/>
    <cellStyle name="Comma 3 4" xfId="781"/>
    <cellStyle name="Comma 30" xfId="782"/>
    <cellStyle name="Comma 31" xfId="1563"/>
    <cellStyle name="Comma 4" xfId="783"/>
    <cellStyle name="Comma 4 2" xfId="784"/>
    <cellStyle name="Comma 4 2 2" xfId="785"/>
    <cellStyle name="Comma 4 3" xfId="786"/>
    <cellStyle name="Comma 5" xfId="787"/>
    <cellStyle name="Comma 5 2" xfId="788"/>
    <cellStyle name="Comma 5 2 2" xfId="789"/>
    <cellStyle name="Comma 5 2 2 2" xfId="790"/>
    <cellStyle name="Comma 5 2 3" xfId="791"/>
    <cellStyle name="Comma 5 3" xfId="792"/>
    <cellStyle name="Comma 6" xfId="793"/>
    <cellStyle name="Comma 6 2" xfId="794"/>
    <cellStyle name="Comma 7" xfId="795"/>
    <cellStyle name="Comma 7 2" xfId="796"/>
    <cellStyle name="Comma 7 3" xfId="797"/>
    <cellStyle name="Comma 8" xfId="798"/>
    <cellStyle name="Comma 8 2" xfId="799"/>
    <cellStyle name="Comma 8 3" xfId="800"/>
    <cellStyle name="Comma 9" xfId="801"/>
    <cellStyle name="Comma*" xfId="802"/>
    <cellStyle name="Comma, 0" xfId="803"/>
    <cellStyle name="Comma[1]" xfId="804"/>
    <cellStyle name="Comma_Book2" xfId="805"/>
    <cellStyle name="Comma0" xfId="806"/>
    <cellStyle name="commaAligned" xfId="807"/>
    <cellStyle name="Comment" xfId="808"/>
    <cellStyle name="Company" xfId="809"/>
    <cellStyle name="Complete" xfId="810"/>
    <cellStyle name="Constant" xfId="811"/>
    <cellStyle name="ConvVer" xfId="812"/>
    <cellStyle name="Copied" xfId="813"/>
    <cellStyle name="COST1" xfId="814"/>
    <cellStyle name="CurRatio" xfId="815"/>
    <cellStyle name="Currencù_Dist of STL" xfId="816"/>
    <cellStyle name="Currency [00]" xfId="817"/>
    <cellStyle name="Currency 0" xfId="818"/>
    <cellStyle name="Currency 10" xfId="819"/>
    <cellStyle name="Currency 10 2" xfId="820"/>
    <cellStyle name="Currency 11" xfId="821"/>
    <cellStyle name="Currency 11 2" xfId="822"/>
    <cellStyle name="Currency 12" xfId="823"/>
    <cellStyle name="Currency 12 2" xfId="824"/>
    <cellStyle name="Currency 2" xfId="825"/>
    <cellStyle name="Currency 2 2" xfId="826"/>
    <cellStyle name="Currency 2 3" xfId="827"/>
    <cellStyle name="Currency 2 4" xfId="828"/>
    <cellStyle name="Currency 2 5" xfId="829"/>
    <cellStyle name="Currency 2 6" xfId="830"/>
    <cellStyle name="Currency 3" xfId="831"/>
    <cellStyle name="Currency 3 2" xfId="832"/>
    <cellStyle name="Currency 4" xfId="833"/>
    <cellStyle name="Currency 4 2" xfId="834"/>
    <cellStyle name="Currency 5" xfId="835"/>
    <cellStyle name="Currency 5 2" xfId="836"/>
    <cellStyle name="Currency 6" xfId="837"/>
    <cellStyle name="Currency 6 2" xfId="838"/>
    <cellStyle name="Currency 7" xfId="839"/>
    <cellStyle name="Currency 7 2" xfId="840"/>
    <cellStyle name="Currency 7 3" xfId="841"/>
    <cellStyle name="Currency 8" xfId="842"/>
    <cellStyle name="Currency 9" xfId="843"/>
    <cellStyle name="Currency(8)" xfId="844"/>
    <cellStyle name="Currency(8) 2" xfId="845"/>
    <cellStyle name="Currency*" xfId="846"/>
    <cellStyle name="Currency0" xfId="847"/>
    <cellStyle name="Date" xfId="848"/>
    <cellStyle name="Date - Full" xfId="849"/>
    <cellStyle name="Date - Mth-Yr" xfId="850"/>
    <cellStyle name="Date Aligned" xfId="851"/>
    <cellStyle name="Date Short" xfId="852"/>
    <cellStyle name="Date_~JEforBMOdiscountAmortization_20051215155717_0" xfId="853"/>
    <cellStyle name="Day" xfId="854"/>
    <cellStyle name="Del" xfId="855"/>
    <cellStyle name="DE-SELECT" xfId="856"/>
    <cellStyle name="Dezimal [0]_Actual vs. Prior" xfId="857"/>
    <cellStyle name="Dezimal_Actual vs. Prior" xfId="858"/>
    <cellStyle name="display1" xfId="859"/>
    <cellStyle name="dollar" xfId="860"/>
    <cellStyle name="dollar00" xfId="861"/>
    <cellStyle name="dollar00 2" xfId="862"/>
    <cellStyle name="Dotted Line" xfId="863"/>
    <cellStyle name="Emphasis 1" xfId="864"/>
    <cellStyle name="Emphasis 1 2" xfId="865"/>
    <cellStyle name="Emphasis 1 3" xfId="866"/>
    <cellStyle name="Emphasis 1 4" xfId="867"/>
    <cellStyle name="Emphasis 1 5" xfId="868"/>
    <cellStyle name="Emphasis 2" xfId="869"/>
    <cellStyle name="Emphasis 2 2" xfId="870"/>
    <cellStyle name="Emphasis 2 3" xfId="871"/>
    <cellStyle name="Emphasis 2 4" xfId="872"/>
    <cellStyle name="Emphasis 2 5" xfId="873"/>
    <cellStyle name="Emphasis 3" xfId="874"/>
    <cellStyle name="Enter Currency (0)" xfId="875"/>
    <cellStyle name="Enter Currency (0) 2" xfId="876"/>
    <cellStyle name="Enter Currency (2)" xfId="877"/>
    <cellStyle name="Enter Units (0)" xfId="878"/>
    <cellStyle name="Enter Units (0) 2" xfId="879"/>
    <cellStyle name="Enter Units (1)" xfId="880"/>
    <cellStyle name="Enter Units (2)" xfId="881"/>
    <cellStyle name="Entered" xfId="882"/>
    <cellStyle name="EntryCell" xfId="883"/>
    <cellStyle name="Euro" xfId="884"/>
    <cellStyle name="Explanatory Text 2" xfId="885"/>
    <cellStyle name="Explanatory Text 2 2" xfId="886"/>
    <cellStyle name="Explanatory Text 3" xfId="887"/>
    <cellStyle name="Explanatory Text 3 2" xfId="888"/>
    <cellStyle name="Explanatory Text 4" xfId="889"/>
    <cellStyle name="Explanatory Text 4 2" xfId="890"/>
    <cellStyle name="Explanatory Text 5" xfId="891"/>
    <cellStyle name="Explanatory Text 6" xfId="892"/>
    <cellStyle name="Factor" xfId="893"/>
    <cellStyle name="fav%" xfId="894"/>
    <cellStyle name="FinClose" xfId="895"/>
    <cellStyle name="Fixed" xfId="896"/>
    <cellStyle name="Footnote" xfId="897"/>
    <cellStyle name="Good 2" xfId="898"/>
    <cellStyle name="Good 2 2" xfId="899"/>
    <cellStyle name="Good 2 2 2" xfId="900"/>
    <cellStyle name="Good 3" xfId="901"/>
    <cellStyle name="Good 3 2" xfId="902"/>
    <cellStyle name="Good 3 2 2" xfId="903"/>
    <cellStyle name="Good 4" xfId="904"/>
    <cellStyle name="Good 4 2" xfId="905"/>
    <cellStyle name="Good 4 2 2" xfId="906"/>
    <cellStyle name="Good 5" xfId="907"/>
    <cellStyle name="Good 5 2" xfId="908"/>
    <cellStyle name="Good 5 2 2" xfId="909"/>
    <cellStyle name="Good 5 3" xfId="910"/>
    <cellStyle name="Good 6" xfId="911"/>
    <cellStyle name="Grey" xfId="912"/>
    <cellStyle name="H«/_x0007_HnþýHnþ¸/_x000c_N_x0001_¯,,_x0001__x0012_OÔ" xfId="913"/>
    <cellStyle name="H«/_x0007_HnþýHnþ¸/_x000c_N_x0001_¯,,_x0001__x0012_OÔ 2" xfId="914"/>
    <cellStyle name="Hard Percent" xfId="915"/>
    <cellStyle name="Head 1" xfId="916"/>
    <cellStyle name="Header" xfId="917"/>
    <cellStyle name="Header1" xfId="918"/>
    <cellStyle name="Header2" xfId="919"/>
    <cellStyle name="Headers" xfId="920"/>
    <cellStyle name="Heading" xfId="921"/>
    <cellStyle name="Heading 1 2" xfId="922"/>
    <cellStyle name="Heading 1 2 2" xfId="923"/>
    <cellStyle name="Heading 1 3" xfId="924"/>
    <cellStyle name="Heading 1 3 2" xfId="925"/>
    <cellStyle name="Heading 1 4" xfId="926"/>
    <cellStyle name="Heading 1 4 2" xfId="927"/>
    <cellStyle name="Heading 1 5" xfId="928"/>
    <cellStyle name="Heading 1 6" xfId="929"/>
    <cellStyle name="Heading 2 2" xfId="930"/>
    <cellStyle name="Heading 2 2 2" xfId="931"/>
    <cellStyle name="Heading 2 3" xfId="932"/>
    <cellStyle name="Heading 2 3 2" xfId="933"/>
    <cellStyle name="Heading 2 4" xfId="934"/>
    <cellStyle name="Heading 2 4 2" xfId="935"/>
    <cellStyle name="Heading 2 5" xfId="936"/>
    <cellStyle name="Heading 2 6" xfId="937"/>
    <cellStyle name="Heading 3 2" xfId="938"/>
    <cellStyle name="Heading 3 2 2" xfId="939"/>
    <cellStyle name="Heading 3 3" xfId="940"/>
    <cellStyle name="Heading 3 3 2" xfId="941"/>
    <cellStyle name="Heading 3 4" xfId="942"/>
    <cellStyle name="Heading 3 5" xfId="943"/>
    <cellStyle name="Heading 3 6" xfId="944"/>
    <cellStyle name="Heading 4 2" xfId="945"/>
    <cellStyle name="Heading 4 3" xfId="946"/>
    <cellStyle name="Heading1" xfId="947"/>
    <cellStyle name="Heading2" xfId="948"/>
    <cellStyle name="Heading3" xfId="949"/>
    <cellStyle name="Heading4" xfId="950"/>
    <cellStyle name="HEADINGS" xfId="951"/>
    <cellStyle name="HEADINGS 2" xfId="952"/>
    <cellStyle name="HEADINGSTOP" xfId="953"/>
    <cellStyle name="HHV" xfId="954"/>
    <cellStyle name="Hi Lite" xfId="955"/>
    <cellStyle name="Hidden" xfId="956"/>
    <cellStyle name="HiLite" xfId="957"/>
    <cellStyle name="Hyperlink" xfId="958" builtinId="8"/>
    <cellStyle name="Input [yellow]" xfId="959"/>
    <cellStyle name="Input 0" xfId="960"/>
    <cellStyle name="Input 2" xfId="961"/>
    <cellStyle name="Input 2 2" xfId="962"/>
    <cellStyle name="Input 3" xfId="963"/>
    <cellStyle name="Input 3 2" xfId="964"/>
    <cellStyle name="Input 4" xfId="965"/>
    <cellStyle name="Input 4 2" xfId="966"/>
    <cellStyle name="Input 5" xfId="967"/>
    <cellStyle name="Input 6" xfId="968"/>
    <cellStyle name="Input 7" xfId="969"/>
    <cellStyle name="Input 8" xfId="970"/>
    <cellStyle name="Input 9" xfId="971"/>
    <cellStyle name="Input Cells" xfId="972"/>
    <cellStyle name="Input Value" xfId="973"/>
    <cellStyle name="InputCell" xfId="974"/>
    <cellStyle name="Integer" xfId="975"/>
    <cellStyle name="Item" xfId="976"/>
    <cellStyle name="ItemTypeClass" xfId="977"/>
    <cellStyle name="Komma [0]_GRAF A-V vs FOREC" xfId="978"/>
    <cellStyle name="Komma_GRAF A-V vs FOREC" xfId="979"/>
    <cellStyle name="KP_Normal" xfId="980"/>
    <cellStyle name="Label" xfId="981"/>
    <cellStyle name="left" xfId="982"/>
    <cellStyle name="Lien hypertexte" xfId="983"/>
    <cellStyle name="Lien hypertexte visité" xfId="984"/>
    <cellStyle name="Lien hypertexte_2004 Internals Matrix v9 (sent to units)" xfId="985"/>
    <cellStyle name="Link Currency (0)" xfId="986"/>
    <cellStyle name="Link Currency (0) 2" xfId="987"/>
    <cellStyle name="Link Currency (2)" xfId="988"/>
    <cellStyle name="Link Units (0)" xfId="989"/>
    <cellStyle name="Link Units (0) 2" xfId="990"/>
    <cellStyle name="Link Units (1)" xfId="991"/>
    <cellStyle name="Link Units (2)" xfId="992"/>
    <cellStyle name="Linked Cell 2" xfId="993"/>
    <cellStyle name="Linked Cell 2 2" xfId="994"/>
    <cellStyle name="Linked Cell 3" xfId="995"/>
    <cellStyle name="Linked Cell 3 2" xfId="996"/>
    <cellStyle name="Linked Cell 4" xfId="997"/>
    <cellStyle name="Linked Cell 4 2" xfId="998"/>
    <cellStyle name="Linked Cell 5" xfId="999"/>
    <cellStyle name="Linked Cell 6" xfId="1000"/>
    <cellStyle name="Linked Cells" xfId="1001"/>
    <cellStyle name="Locked" xfId="1002"/>
    <cellStyle name="Map Labels" xfId="1003"/>
    <cellStyle name="Map Legend" xfId="1004"/>
    <cellStyle name="Map Title" xfId="1005"/>
    <cellStyle name="Mil" xfId="1006"/>
    <cellStyle name="Millares [0]_96 Risk" xfId="1007"/>
    <cellStyle name="Millares_96 Risk" xfId="1008"/>
    <cellStyle name="Milliers [0]_ Acces, Oct. 2000.xls Graphique 4" xfId="1009"/>
    <cellStyle name="Milliers_ Acces, Oct. 2000.xls Graphique 4" xfId="1010"/>
    <cellStyle name="Million $" xfId="1011"/>
    <cellStyle name="Moneda [0]_96 Risk" xfId="1012"/>
    <cellStyle name="Moneda_96 Risk" xfId="1013"/>
    <cellStyle name="Monétaire [0]_ Acces, Oct. 2000.xls Graphique 4" xfId="1014"/>
    <cellStyle name="Monétaire_ Acces, Oct. 2000.xls Graphique 4" xfId="1015"/>
    <cellStyle name="Month" xfId="1016"/>
    <cellStyle name="Multiple" xfId="1017"/>
    <cellStyle name="Neutral 2" xfId="1018"/>
    <cellStyle name="Neutral 2 2" xfId="1019"/>
    <cellStyle name="Neutral 3" xfId="1020"/>
    <cellStyle name="Neutral 3 2" xfId="1021"/>
    <cellStyle name="Neutral 4" xfId="1022"/>
    <cellStyle name="Neutral 4 2" xfId="1023"/>
    <cellStyle name="Neutral 5" xfId="1024"/>
    <cellStyle name="Neutral 6" xfId="1025"/>
    <cellStyle name="no dec" xfId="1026"/>
    <cellStyle name="No-Action" xfId="1027"/>
    <cellStyle name="NoEntry" xfId="1028"/>
    <cellStyle name="Non d‚fini" xfId="1029"/>
    <cellStyle name="Non_definito" xfId="1030"/>
    <cellStyle name="Normal" xfId="0" builtinId="0"/>
    <cellStyle name="Normal - Style1" xfId="1031"/>
    <cellStyle name="Normal 000$" xfId="1032"/>
    <cellStyle name="Normal 10" xfId="1033"/>
    <cellStyle name="Normal 11" xfId="1034"/>
    <cellStyle name="Normal 12" xfId="1035"/>
    <cellStyle name="Normal 13" xfId="1036"/>
    <cellStyle name="Normal 14" xfId="1037"/>
    <cellStyle name="Normal 15" xfId="1038"/>
    <cellStyle name="Normal 16" xfId="1039"/>
    <cellStyle name="Normal 17" xfId="1040"/>
    <cellStyle name="Normal 2" xfId="1041"/>
    <cellStyle name="Normal 2 2" xfId="1042"/>
    <cellStyle name="Normal 2 2 2" xfId="1043"/>
    <cellStyle name="Normal 2 3" xfId="1044"/>
    <cellStyle name="Normal 2 4" xfId="1045"/>
    <cellStyle name="Normal 2 5" xfId="1046"/>
    <cellStyle name="Normal 2 5 2" xfId="1560"/>
    <cellStyle name="Normal 2_FINANCE Rate Report - April 2011" xfId="1047"/>
    <cellStyle name="Normal 3" xfId="1048"/>
    <cellStyle name="Normal 3 2" xfId="1049"/>
    <cellStyle name="Normal 3 2 2" xfId="1050"/>
    <cellStyle name="Normal 3 2 3" xfId="1051"/>
    <cellStyle name="Normal 4" xfId="1052"/>
    <cellStyle name="Normal 5" xfId="1053"/>
    <cellStyle name="Normal 5 2" xfId="1054"/>
    <cellStyle name="Normal 5 2 2" xfId="1055"/>
    <cellStyle name="Normal 6" xfId="1056"/>
    <cellStyle name="Normal 6 2" xfId="1057"/>
    <cellStyle name="Normal 6 3" xfId="1058"/>
    <cellStyle name="Normal 7" xfId="1059"/>
    <cellStyle name="Normal 7 2" xfId="1060"/>
    <cellStyle name="Normal 7 3" xfId="1061"/>
    <cellStyle name="Normal 8" xfId="1062"/>
    <cellStyle name="Normal 9" xfId="1063"/>
    <cellStyle name="Normal$" xfId="1064"/>
    <cellStyle name="Normal(10)" xfId="1065"/>
    <cellStyle name="Normal(12)" xfId="1066"/>
    <cellStyle name="Normal(6)" xfId="1067"/>
    <cellStyle name="Normal(8)" xfId="1068"/>
    <cellStyle name="Not Implemented" xfId="1069"/>
    <cellStyle name="Note 2" xfId="1070"/>
    <cellStyle name="Note 2 2" xfId="1071"/>
    <cellStyle name="Note 3" xfId="1072"/>
    <cellStyle name="Note 3 2" xfId="1073"/>
    <cellStyle name="Note 4" xfId="1074"/>
    <cellStyle name="Note 4 2" xfId="1075"/>
    <cellStyle name="Note 5" xfId="1076"/>
    <cellStyle name="Note 5 2" xfId="1077"/>
    <cellStyle name="Note 6" xfId="1078"/>
    <cellStyle name="Note 6 2" xfId="1079"/>
    <cellStyle name="Note 6 3" xfId="1080"/>
    <cellStyle name="Œ…‹æØ‚è [0.00]_!!!GO" xfId="1081"/>
    <cellStyle name="Œ…‹æØ‚è_!!!GO" xfId="1082"/>
    <cellStyle name="Onedec_FT Valuation " xfId="1083"/>
    <cellStyle name="Output 2" xfId="1084"/>
    <cellStyle name="Output 2 2" xfId="1085"/>
    <cellStyle name="Output 3" xfId="1086"/>
    <cellStyle name="Output 3 2" xfId="1087"/>
    <cellStyle name="Output 4" xfId="1088"/>
    <cellStyle name="Output 4 2" xfId="1089"/>
    <cellStyle name="Output 5" xfId="1090"/>
    <cellStyle name="Output 6" xfId="1091"/>
    <cellStyle name="Output Amounts" xfId="1092"/>
    <cellStyle name="Output Column Headings" xfId="1093"/>
    <cellStyle name="Output Line Items" xfId="1094"/>
    <cellStyle name="Output Report Heading" xfId="1095"/>
    <cellStyle name="Output Report Title" xfId="1096"/>
    <cellStyle name="Page Heading Large" xfId="1097"/>
    <cellStyle name="Page Heading Small" xfId="1098"/>
    <cellStyle name="Page Number" xfId="1099"/>
    <cellStyle name="PageSubTitle" xfId="1100"/>
    <cellStyle name="PageTitle" xfId="1101"/>
    <cellStyle name="per m3" xfId="1102"/>
    <cellStyle name="per Ton" xfId="1103"/>
    <cellStyle name="per.style" xfId="1104"/>
    <cellStyle name="Percent" xfId="1105" builtinId="5"/>
    <cellStyle name="Percent (0.0)" xfId="1106"/>
    <cellStyle name="Percent [0]" xfId="1107"/>
    <cellStyle name="Percent [00]" xfId="1108"/>
    <cellStyle name="Percent [2]" xfId="1109"/>
    <cellStyle name="Percent 10" xfId="1110"/>
    <cellStyle name="Percent 11" xfId="1111"/>
    <cellStyle name="Percent 12" xfId="1112"/>
    <cellStyle name="Percent 13" xfId="1113"/>
    <cellStyle name="Percent 14" xfId="1114"/>
    <cellStyle name="Percent 15" xfId="1115"/>
    <cellStyle name="Percent 16" xfId="1116"/>
    <cellStyle name="Percent 17" xfId="1117"/>
    <cellStyle name="Percent 18" xfId="1118"/>
    <cellStyle name="Percent 19" xfId="1119"/>
    <cellStyle name="Percent 2" xfId="1120"/>
    <cellStyle name="Percent 2 2" xfId="1121"/>
    <cellStyle name="Percent 2 2 2" xfId="1122"/>
    <cellStyle name="Percent 2 3" xfId="1123"/>
    <cellStyle name="Percent 2 4" xfId="1124"/>
    <cellStyle name="Percent 2 4 2" xfId="1125"/>
    <cellStyle name="Percent 20" xfId="1126"/>
    <cellStyle name="Percent 21" xfId="1127"/>
    <cellStyle name="Percent 22" xfId="1128"/>
    <cellStyle name="Percent 23" xfId="1562"/>
    <cellStyle name="Percent 3" xfId="1129"/>
    <cellStyle name="Percent 3 2" xfId="1130"/>
    <cellStyle name="Percent 3 2 2" xfId="1131"/>
    <cellStyle name="Percent 3 3" xfId="1132"/>
    <cellStyle name="Percent 4" xfId="1133"/>
    <cellStyle name="Percent 4 2" xfId="1134"/>
    <cellStyle name="Percent 4 3" xfId="1135"/>
    <cellStyle name="Percent 5" xfId="1136"/>
    <cellStyle name="Percent 5 2" xfId="1137"/>
    <cellStyle name="Percent 6" xfId="1138"/>
    <cellStyle name="Percent 7" xfId="1139"/>
    <cellStyle name="Percent 7 2" xfId="1140"/>
    <cellStyle name="Percent 7 3" xfId="1141"/>
    <cellStyle name="Percent 8" xfId="1142"/>
    <cellStyle name="Percent 8 2" xfId="1143"/>
    <cellStyle name="Percent 8 3" xfId="1144"/>
    <cellStyle name="Percent 9" xfId="1145"/>
    <cellStyle name="Percent Hard" xfId="1146"/>
    <cellStyle name="Percent(10)" xfId="1147"/>
    <cellStyle name="Percent(12)" xfId="1148"/>
    <cellStyle name="Percent(8)" xfId="1149"/>
    <cellStyle name="Percent*" xfId="1150"/>
    <cellStyle name="Percent[0]" xfId="1151"/>
    <cellStyle name="PERCENTAGE" xfId="1152"/>
    <cellStyle name="PercentChange" xfId="1153"/>
    <cellStyle name="PrePop Currency (0)" xfId="1154"/>
    <cellStyle name="PrePop Currency (0) 2" xfId="1155"/>
    <cellStyle name="PrePop Currency (2)" xfId="1156"/>
    <cellStyle name="PrePop Units (0)" xfId="1157"/>
    <cellStyle name="PrePop Units (0) 2" xfId="1158"/>
    <cellStyle name="PrePop Units (1)" xfId="1159"/>
    <cellStyle name="PrePop Units (2)" xfId="1160"/>
    <cellStyle name="Presentation" xfId="1161"/>
    <cellStyle name="pricing" xfId="1162"/>
    <cellStyle name="pricing 2" xfId="1163"/>
    <cellStyle name="PSChar" xfId="1164"/>
    <cellStyle name="PSDate" xfId="1165"/>
    <cellStyle name="PSDec" xfId="1166"/>
    <cellStyle name="PSHeading" xfId="1167"/>
    <cellStyle name="PSHeading 2" xfId="1168"/>
    <cellStyle name="PSInt" xfId="1169"/>
    <cellStyle name="PSSpacer" xfId="1170"/>
    <cellStyle name="r2" xfId="1171"/>
    <cellStyle name="r2 2" xfId="1172"/>
    <cellStyle name="RatioX" xfId="1173"/>
    <cellStyle name="regstoresfromspecstores" xfId="1174"/>
    <cellStyle name="REMOVED" xfId="1175"/>
    <cellStyle name="REPORT" xfId="1176"/>
    <cellStyle name="Reports" xfId="1177"/>
    <cellStyle name="RevList" xfId="1178"/>
    <cellStyle name="rh" xfId="1179"/>
    <cellStyle name="Right" xfId="1180"/>
    <cellStyle name="RowLabels" xfId="1181"/>
    <cellStyle name="s]_x000d__x000a_load=_x000d__x000a_run=_x000d__x000a_NullPort=None_x000d__x000a_device=HP LaserJet 4,HPPCL5MS,LPT1:_x000d__x000a_ScreenSaveActive=0_x000d__x000a_ScreenSaveTimeOut=120_x000d__x000a__x000d__x000a_[Desk" xfId="1182"/>
    <cellStyle name="s]_x000d__x000a_load=_x000d__x000a_run=_x000d__x000a_NullPort=None_x000d__x000a_ScreenSaveActive=0_x000d__x000a_ScreenSaveTimeOut=120_x000d__x000a_device=HP LaserJet 4,HPPCL5MS,LPT1:_x000d__x000a__x000d__x000a_[Desk" xfId="1183"/>
    <cellStyle name="SAPBEXaggData" xfId="1184"/>
    <cellStyle name="SAPBEXaggData 2" xfId="1185"/>
    <cellStyle name="SAPBEXaggDataEmph" xfId="1186"/>
    <cellStyle name="SAPBEXaggDataEmph 2" xfId="1187"/>
    <cellStyle name="SAPBEXaggDataEmph 3" xfId="1188"/>
    <cellStyle name="SAPBEXaggDataEmph 4" xfId="1189"/>
    <cellStyle name="SAPBEXaggDataEmph 5" xfId="1190"/>
    <cellStyle name="SAPBEXaggDataEmph 6" xfId="1191"/>
    <cellStyle name="SAPBEXaggItem" xfId="1192"/>
    <cellStyle name="SAPBEXaggItem 2" xfId="1193"/>
    <cellStyle name="SAPBEXaggItem 3" xfId="1194"/>
    <cellStyle name="SAPBEXaggItem 4" xfId="1195"/>
    <cellStyle name="SAPBEXaggItem 5" xfId="1196"/>
    <cellStyle name="SAPBEXaggItem 6" xfId="1197"/>
    <cellStyle name="SAPBEXaggItemX" xfId="1198"/>
    <cellStyle name="SAPBEXaggItemX 2" xfId="1199"/>
    <cellStyle name="SAPBEXaggItemX 3" xfId="1200"/>
    <cellStyle name="SAPBEXaggItemX 4" xfId="1201"/>
    <cellStyle name="SAPBEXaggItemX 5" xfId="1202"/>
    <cellStyle name="SAPBEXaggItemX 6" xfId="1203"/>
    <cellStyle name="SAPBEXchaText" xfId="1204"/>
    <cellStyle name="SAPBEXchaText 2" xfId="1205"/>
    <cellStyle name="SAPBEXchaText 3" xfId="1206"/>
    <cellStyle name="SAPBEXchaText 4" xfId="1207"/>
    <cellStyle name="SAPBEXchaText 5" xfId="1208"/>
    <cellStyle name="SAPBEXchaText 6" xfId="1209"/>
    <cellStyle name="SAPBEXexcBad7" xfId="1210"/>
    <cellStyle name="SAPBEXexcBad7 2" xfId="1211"/>
    <cellStyle name="SAPBEXexcBad7 3" xfId="1212"/>
    <cellStyle name="SAPBEXexcBad8" xfId="1213"/>
    <cellStyle name="SAPBEXexcBad8 2" xfId="1214"/>
    <cellStyle name="SAPBEXexcBad8 3" xfId="1215"/>
    <cellStyle name="SAPBEXexcBad9" xfId="1216"/>
    <cellStyle name="SAPBEXexcBad9 2" xfId="1217"/>
    <cellStyle name="SAPBEXexcBad9 3" xfId="1218"/>
    <cellStyle name="SAPBEXexcCritical4" xfId="1219"/>
    <cellStyle name="SAPBEXexcCritical4 2" xfId="1220"/>
    <cellStyle name="SAPBEXexcCritical4 3" xfId="1221"/>
    <cellStyle name="SAPBEXexcCritical5" xfId="1222"/>
    <cellStyle name="SAPBEXexcCritical5 2" xfId="1223"/>
    <cellStyle name="SAPBEXexcCritical5 3" xfId="1224"/>
    <cellStyle name="SAPBEXexcCritical6" xfId="1225"/>
    <cellStyle name="SAPBEXexcCritical6 2" xfId="1226"/>
    <cellStyle name="SAPBEXexcCritical6 3" xfId="1227"/>
    <cellStyle name="SAPBEXexcGood1" xfId="1228"/>
    <cellStyle name="SAPBEXexcGood1 2" xfId="1229"/>
    <cellStyle name="SAPBEXexcGood1 3" xfId="1230"/>
    <cellStyle name="SAPBEXexcGood2" xfId="1231"/>
    <cellStyle name="SAPBEXexcGood2 2" xfId="1232"/>
    <cellStyle name="SAPBEXexcGood2 3" xfId="1233"/>
    <cellStyle name="SAPBEXexcGood3" xfId="1234"/>
    <cellStyle name="SAPBEXexcGood3 2" xfId="1235"/>
    <cellStyle name="SAPBEXexcGood3 3" xfId="1236"/>
    <cellStyle name="SAPBEXfilterDrill" xfId="1237"/>
    <cellStyle name="SAPBEXfilterDrill 2" xfId="1238"/>
    <cellStyle name="SAPBEXfilterItem" xfId="1239"/>
    <cellStyle name="SAPBEXfilterItem 2" xfId="1240"/>
    <cellStyle name="SAPBEXfilterItem 3" xfId="1241"/>
    <cellStyle name="SAPBEXfilterText" xfId="1242"/>
    <cellStyle name="SAPBEXfilterText 2" xfId="1243"/>
    <cellStyle name="SAPBEXfilterText 3" xfId="1244"/>
    <cellStyle name="SAPBEXfilterText 4" xfId="1245"/>
    <cellStyle name="SAPBEXfilterText 5" xfId="1246"/>
    <cellStyle name="SAPBEXfilterText 6" xfId="1247"/>
    <cellStyle name="SAPBEXfilterText_Metrics IPTV actuals V1" xfId="1248"/>
    <cellStyle name="SAPBEXformats" xfId="1249"/>
    <cellStyle name="SAPBEXformats 2" xfId="1250"/>
    <cellStyle name="SAPBEXformats 3" xfId="1251"/>
    <cellStyle name="SAPBEXheaderItem" xfId="1252"/>
    <cellStyle name="SAPBEXheaderItem 2" xfId="1253"/>
    <cellStyle name="SAPBEXheaderItem 3" xfId="1254"/>
    <cellStyle name="SAPBEXheaderItem 4" xfId="1255"/>
    <cellStyle name="SAPBEXheaderItem 5" xfId="1256"/>
    <cellStyle name="SAPBEXheaderItem 6" xfId="1257"/>
    <cellStyle name="SAPBEXheaderItem_Metrics IPTV actuals V1" xfId="1258"/>
    <cellStyle name="SAPBEXheaderText" xfId="1259"/>
    <cellStyle name="SAPBEXheaderText 2" xfId="1260"/>
    <cellStyle name="SAPBEXheaderText 2 2" xfId="1261"/>
    <cellStyle name="SAPBEXheaderText 3" xfId="1262"/>
    <cellStyle name="SAPBEXheaderText 4" xfId="1263"/>
    <cellStyle name="SAPBEXheaderText 5" xfId="1264"/>
    <cellStyle name="SAPBEXheaderText 6" xfId="1265"/>
    <cellStyle name="SAPBEXheaderText_Metrics IPTV actuals V1" xfId="1266"/>
    <cellStyle name="SAPBEXHLevel0" xfId="1267"/>
    <cellStyle name="SAPBEXHLevel0 2" xfId="1268"/>
    <cellStyle name="SAPBEXHLevel0 2 2" xfId="1269"/>
    <cellStyle name="SAPBEXHLevel0 2 3" xfId="1270"/>
    <cellStyle name="SAPBEXHLevel0 2_Mo_QTD_YTD" xfId="1271"/>
    <cellStyle name="SAPBEXHLevel0 3" xfId="1272"/>
    <cellStyle name="SAPBEXHLevel0 4" xfId="1273"/>
    <cellStyle name="SAPBEXHLevel0 5" xfId="1274"/>
    <cellStyle name="SAPBEXHLevel0 6" xfId="1275"/>
    <cellStyle name="SAPBEXHLevel0 7" xfId="1276"/>
    <cellStyle name="SAPBEXHLevel0X" xfId="1277"/>
    <cellStyle name="SAPBEXHLevel0X 2" xfId="1278"/>
    <cellStyle name="SAPBEXHLevel0X 2 2" xfId="1279"/>
    <cellStyle name="SAPBEXHLevel0X 3" xfId="1280"/>
    <cellStyle name="SAPBEXHLevel0X 4" xfId="1281"/>
    <cellStyle name="SAPBEXHLevel0X 5" xfId="1282"/>
    <cellStyle name="SAPBEXHLevel0X 6" xfId="1283"/>
    <cellStyle name="SAPBEXHLevel0X 7" xfId="1284"/>
    <cellStyle name="SAPBEXHLevel1" xfId="1285"/>
    <cellStyle name="SAPBEXHLevel1 2" xfId="1286"/>
    <cellStyle name="SAPBEXHLevel1 2 2" xfId="1287"/>
    <cellStyle name="SAPBEXHLevel1 2 3" xfId="1288"/>
    <cellStyle name="SAPBEXHLevel1 2_Mo_QTD_YTD" xfId="1289"/>
    <cellStyle name="SAPBEXHLevel1 3" xfId="1290"/>
    <cellStyle name="SAPBEXHLevel1 4" xfId="1291"/>
    <cellStyle name="SAPBEXHLevel1 5" xfId="1292"/>
    <cellStyle name="SAPBEXHLevel1 6" xfId="1293"/>
    <cellStyle name="SAPBEXHLevel1 7" xfId="1294"/>
    <cellStyle name="SAPBEXHLevel1X" xfId="1295"/>
    <cellStyle name="SAPBEXHLevel1X 2" xfId="1296"/>
    <cellStyle name="SAPBEXHLevel1X 2 2" xfId="1297"/>
    <cellStyle name="SAPBEXHLevel1X 3" xfId="1298"/>
    <cellStyle name="SAPBEXHLevel1X 4" xfId="1299"/>
    <cellStyle name="SAPBEXHLevel1X 5" xfId="1300"/>
    <cellStyle name="SAPBEXHLevel1X 6" xfId="1301"/>
    <cellStyle name="SAPBEXHLevel1X 7" xfId="1302"/>
    <cellStyle name="SAPBEXHLevel2" xfId="1303"/>
    <cellStyle name="SAPBEXHLevel2 2" xfId="1304"/>
    <cellStyle name="SAPBEXHLevel2 2 2" xfId="1305"/>
    <cellStyle name="SAPBEXHLevel2 2 3" xfId="1306"/>
    <cellStyle name="SAPBEXHLevel2 2_Mo_QTD_YTD" xfId="1307"/>
    <cellStyle name="SAPBEXHLevel2 3" xfId="1308"/>
    <cellStyle name="SAPBEXHLevel2 4" xfId="1309"/>
    <cellStyle name="SAPBEXHLevel2 5" xfId="1310"/>
    <cellStyle name="SAPBEXHLevel2 6" xfId="1311"/>
    <cellStyle name="SAPBEXHLevel2 7" xfId="1312"/>
    <cellStyle name="SAPBEXHLevel2X" xfId="1313"/>
    <cellStyle name="SAPBEXHLevel2X 2" xfId="1314"/>
    <cellStyle name="SAPBEXHLevel2X 2 2" xfId="1315"/>
    <cellStyle name="SAPBEXHLevel2X 3" xfId="1316"/>
    <cellStyle name="SAPBEXHLevel2X 4" xfId="1317"/>
    <cellStyle name="SAPBEXHLevel2X 5" xfId="1318"/>
    <cellStyle name="SAPBEXHLevel2X 6" xfId="1319"/>
    <cellStyle name="SAPBEXHLevel2X 7" xfId="1320"/>
    <cellStyle name="SAPBEXHLevel3" xfId="1321"/>
    <cellStyle name="SAPBEXHLevel3 2" xfId="1322"/>
    <cellStyle name="SAPBEXHLevel3 2 2" xfId="1323"/>
    <cellStyle name="SAPBEXHLevel3 2 3" xfId="1324"/>
    <cellStyle name="SAPBEXHLevel3 2_Mo_QTD_YTD" xfId="1325"/>
    <cellStyle name="SAPBEXHLevel3 3" xfId="1326"/>
    <cellStyle name="SAPBEXHLevel3 4" xfId="1327"/>
    <cellStyle name="SAPBEXHLevel3 5" xfId="1328"/>
    <cellStyle name="SAPBEXHLevel3 6" xfId="1329"/>
    <cellStyle name="SAPBEXHLevel3 7" xfId="1330"/>
    <cellStyle name="SAPBEXHLevel3X" xfId="1331"/>
    <cellStyle name="SAPBEXHLevel3X 2" xfId="1332"/>
    <cellStyle name="SAPBEXHLevel3X 2 2" xfId="1333"/>
    <cellStyle name="SAPBEXHLevel3X 3" xfId="1334"/>
    <cellStyle name="SAPBEXHLevel3X 4" xfId="1335"/>
    <cellStyle name="SAPBEXHLevel3X 5" xfId="1336"/>
    <cellStyle name="SAPBEXHLevel3X 6" xfId="1337"/>
    <cellStyle name="SAPBEXHLevel3X 7" xfId="1338"/>
    <cellStyle name="SAPBEXinputData" xfId="1339"/>
    <cellStyle name="SAPBEXinputData 2" xfId="1340"/>
    <cellStyle name="SAPBEXinputData 2 2" xfId="1341"/>
    <cellStyle name="SAPBEXinputData 2_Bell Stats Summary Wireline p8" xfId="1342"/>
    <cellStyle name="SAPBEXinputData 3" xfId="1343"/>
    <cellStyle name="SAPBEXinputData 4" xfId="1344"/>
    <cellStyle name="SAPBEXinputData 5" xfId="1345"/>
    <cellStyle name="SAPBEXinputData 6" xfId="1346"/>
    <cellStyle name="SAPBEXinputData 7" xfId="1347"/>
    <cellStyle name="SAPBEXItemHeader" xfId="1348"/>
    <cellStyle name="SAPBEXresData" xfId="1349"/>
    <cellStyle name="SAPBEXresData 2" xfId="1350"/>
    <cellStyle name="SAPBEXresData 2 2" xfId="1351"/>
    <cellStyle name="SAPBEXresData 3" xfId="1352"/>
    <cellStyle name="SAPBEXresData 4" xfId="1353"/>
    <cellStyle name="SAPBEXresData 5" xfId="1354"/>
    <cellStyle name="SAPBEXresData 6" xfId="1355"/>
    <cellStyle name="SAPBEXresDataEmph" xfId="1356"/>
    <cellStyle name="SAPBEXresDataEmph 2" xfId="1357"/>
    <cellStyle name="SAPBEXresDataEmph 3" xfId="1358"/>
    <cellStyle name="SAPBEXresDataEmph 4" xfId="1359"/>
    <cellStyle name="SAPBEXresDataEmph 5" xfId="1360"/>
    <cellStyle name="SAPBEXresDataEmph 6" xfId="1361"/>
    <cellStyle name="SAPBEXresItem" xfId="1362"/>
    <cellStyle name="SAPBEXresItem 2" xfId="1363"/>
    <cellStyle name="SAPBEXresItem 2 2" xfId="1364"/>
    <cellStyle name="SAPBEXresItem 3" xfId="1365"/>
    <cellStyle name="SAPBEXresItem 4" xfId="1366"/>
    <cellStyle name="SAPBEXresItem 5" xfId="1367"/>
    <cellStyle name="SAPBEXresItem 6" xfId="1368"/>
    <cellStyle name="SAPBEXresItemX" xfId="1369"/>
    <cellStyle name="SAPBEXresItemX 2" xfId="1370"/>
    <cellStyle name="SAPBEXresItemX 2 2" xfId="1371"/>
    <cellStyle name="SAPBEXresItemX 3" xfId="1372"/>
    <cellStyle name="SAPBEXresItemX 4" xfId="1373"/>
    <cellStyle name="SAPBEXresItemX 5" xfId="1374"/>
    <cellStyle name="SAPBEXresItemX 6" xfId="1375"/>
    <cellStyle name="SAPBEXstdData" xfId="1376"/>
    <cellStyle name="SAPBEXstdData 2" xfId="1377"/>
    <cellStyle name="SAPBEXstdData 3" xfId="1378"/>
    <cellStyle name="SAPBEXstdDataEmph" xfId="1379"/>
    <cellStyle name="SAPBEXstdDataEmph 2" xfId="1380"/>
    <cellStyle name="SAPBEXstdItem" xfId="1381"/>
    <cellStyle name="SAPBEXstdItem 2" xfId="1382"/>
    <cellStyle name="SAPBEXstdItem 2 2" xfId="1383"/>
    <cellStyle name="SAPBEXstdItem 3" xfId="1384"/>
    <cellStyle name="SAPBEXstdItem 3 2" xfId="1385"/>
    <cellStyle name="SAPBEXstdItem 4" xfId="1386"/>
    <cellStyle name="SAPBEXstdItemX" xfId="1387"/>
    <cellStyle name="SAPBEXstdItemX 2" xfId="1388"/>
    <cellStyle name="SAPBEXstdItemX 2 2" xfId="1389"/>
    <cellStyle name="SAPBEXstdItemX 3" xfId="1390"/>
    <cellStyle name="SAPBEXstdItemX 4" xfId="1391"/>
    <cellStyle name="SAPBEXstdItemX 5" xfId="1392"/>
    <cellStyle name="SAPBEXstdItemX 6" xfId="1393"/>
    <cellStyle name="SAPBEXtitle" xfId="1394"/>
    <cellStyle name="SAPBEXtitle 2" xfId="1395"/>
    <cellStyle name="SAPBEXunassignedItem" xfId="1396"/>
    <cellStyle name="SAPBEXundefined" xfId="1397"/>
    <cellStyle name="SAPBEXundefined 2" xfId="1398"/>
    <cellStyle name="Scenario" xfId="1399"/>
    <cellStyle name="SectionHeading" xfId="1400"/>
    <cellStyle name="SELECT" xfId="1401"/>
    <cellStyle name="SEM-BPS-input-on" xfId="1402"/>
    <cellStyle name="SEM-BPS-sub1" xfId="1403"/>
    <cellStyle name="SEM-BPS-total" xfId="1404"/>
    <cellStyle name="SeparatorBar" xfId="1405"/>
    <cellStyle name="Shaded" xfId="1406"/>
    <cellStyle name="SHADEDSTORES" xfId="1407"/>
    <cellStyle name="Sheet Header" xfId="1408"/>
    <cellStyle name="Sheet Title" xfId="1409"/>
    <cellStyle name="specstores" xfId="1410"/>
    <cellStyle name="Standaard_GRAF A-V vs FOREC" xfId="1411"/>
    <cellStyle name="Standard_CEE (2)" xfId="1412"/>
    <cellStyle name="Style 1" xfId="1413"/>
    <cellStyle name="Style 10" xfId="1414"/>
    <cellStyle name="Style 10 2" xfId="1415"/>
    <cellStyle name="Style 11" xfId="1416"/>
    <cellStyle name="Style 11 2" xfId="1417"/>
    <cellStyle name="Style 12" xfId="1418"/>
    <cellStyle name="Style 12 2" xfId="1419"/>
    <cellStyle name="Style 13" xfId="1420"/>
    <cellStyle name="Style 13 2" xfId="1421"/>
    <cellStyle name="Style 14" xfId="1422"/>
    <cellStyle name="Style 14 2" xfId="1423"/>
    <cellStyle name="Style 15" xfId="1424"/>
    <cellStyle name="Style 15 2" xfId="1425"/>
    <cellStyle name="Style 16" xfId="1426"/>
    <cellStyle name="Style 16 2" xfId="1427"/>
    <cellStyle name="Style 17" xfId="1428"/>
    <cellStyle name="Style 17 2" xfId="1429"/>
    <cellStyle name="Style 18" xfId="1430"/>
    <cellStyle name="Style 18 2" xfId="1431"/>
    <cellStyle name="Style 184" xfId="1432"/>
    <cellStyle name="Style 185" xfId="1433"/>
    <cellStyle name="Style 186" xfId="1434"/>
    <cellStyle name="Style 187" xfId="1435"/>
    <cellStyle name="Style 188" xfId="1436"/>
    <cellStyle name="Style 189" xfId="1437"/>
    <cellStyle name="Style 19" xfId="1438"/>
    <cellStyle name="Style 19 2" xfId="1439"/>
    <cellStyle name="Style 190" xfId="1440"/>
    <cellStyle name="Style 191" xfId="1441"/>
    <cellStyle name="Style 2" xfId="1442"/>
    <cellStyle name="Style 20" xfId="1443"/>
    <cellStyle name="Style 20 2" xfId="1444"/>
    <cellStyle name="Style 203" xfId="1445"/>
    <cellStyle name="Style 204" xfId="1446"/>
    <cellStyle name="Style 205" xfId="1447"/>
    <cellStyle name="Style 206" xfId="1448"/>
    <cellStyle name="Style 207" xfId="1449"/>
    <cellStyle name="Style 208" xfId="1450"/>
    <cellStyle name="Style 209" xfId="1451"/>
    <cellStyle name="Style 21" xfId="1452"/>
    <cellStyle name="Style 21 2" xfId="1453"/>
    <cellStyle name="Style 210" xfId="1454"/>
    <cellStyle name="Style 22" xfId="1455"/>
    <cellStyle name="Style 22 2" xfId="1456"/>
    <cellStyle name="Style 23" xfId="1457"/>
    <cellStyle name="Style 23 2" xfId="1458"/>
    <cellStyle name="Style 24" xfId="1459"/>
    <cellStyle name="Style 25" xfId="1460"/>
    <cellStyle name="Style 26" xfId="1461"/>
    <cellStyle name="Style 27" xfId="1462"/>
    <cellStyle name="Style 28" xfId="1463"/>
    <cellStyle name="Style 29" xfId="1464"/>
    <cellStyle name="Style 3" xfId="1465"/>
    <cellStyle name="Style 3 2" xfId="1466"/>
    <cellStyle name="Style 30" xfId="1467"/>
    <cellStyle name="Style 31" xfId="1468"/>
    <cellStyle name="Style 32" xfId="1469"/>
    <cellStyle name="Style 33" xfId="1470"/>
    <cellStyle name="Style 34" xfId="1471"/>
    <cellStyle name="Style 35" xfId="1472"/>
    <cellStyle name="Style 36" xfId="1473"/>
    <cellStyle name="Style 37" xfId="1474"/>
    <cellStyle name="Style 38" xfId="1475"/>
    <cellStyle name="Style 39" xfId="1476"/>
    <cellStyle name="Style 4" xfId="1477"/>
    <cellStyle name="Style 4 2" xfId="1478"/>
    <cellStyle name="Style 5" xfId="1479"/>
    <cellStyle name="Style 5 2" xfId="1480"/>
    <cellStyle name="Style 6" xfId="1481"/>
    <cellStyle name="Style 6 2" xfId="1482"/>
    <cellStyle name="Style 7" xfId="1483"/>
    <cellStyle name="Style 7 2" xfId="1484"/>
    <cellStyle name="Style 8" xfId="1485"/>
    <cellStyle name="Style 8 2" xfId="1486"/>
    <cellStyle name="Style 9" xfId="1487"/>
    <cellStyle name="Style 9 2" xfId="1488"/>
    <cellStyle name="STYLE1" xfId="1489"/>
    <cellStyle name="STYLE2" xfId="1490"/>
    <cellStyle name="STYLE3" xfId="1491"/>
    <cellStyle name="STYLE4" xfId="1492"/>
    <cellStyle name="STYLE5" xfId="1493"/>
    <cellStyle name="SubRoutine" xfId="1494"/>
    <cellStyle name="Subtotal" xfId="1495"/>
    <cellStyle name="Table Col Head" xfId="1496"/>
    <cellStyle name="Table Head" xfId="1497"/>
    <cellStyle name="Table Head Aligned" xfId="1498"/>
    <cellStyle name="Table Head Blue" xfId="1499"/>
    <cellStyle name="Table Head Green" xfId="1500"/>
    <cellStyle name="Table Head_Wireless Report_MASTER TO USE" xfId="1501"/>
    <cellStyle name="Table Sub Head" xfId="1502"/>
    <cellStyle name="Table Title" xfId="1503"/>
    <cellStyle name="Table Units" xfId="1504"/>
    <cellStyle name="Table_3Col" xfId="1505"/>
    <cellStyle name="TableHead" xfId="1506"/>
    <cellStyle name="Text" xfId="1507"/>
    <cellStyle name="Text Indent A" xfId="1508"/>
    <cellStyle name="Text Indent B" xfId="1509"/>
    <cellStyle name="Text Indent C" xfId="1510"/>
    <cellStyle name="TextWrap" xfId="1511"/>
    <cellStyle name="þ_x001d_ð_x0007_&amp;Qý—&amp;Hý_x000b__x0008_J_x000f__x001e__x0010__x0007__x0001__x0001_" xfId="1512"/>
    <cellStyle name="þ_x001d_ð_x0007_&amp;Qý—&amp;Hý_x000b__x0008_J_x000f__x001e__x0010__x0007__x0001__x0001_ 2" xfId="1513"/>
    <cellStyle name="Thou" xfId="1514"/>
    <cellStyle name="Thous" xfId="1515"/>
    <cellStyle name="Title 2" xfId="1516"/>
    <cellStyle name="Title 2 2" xfId="1517"/>
    <cellStyle name="Title 3" xfId="1518"/>
    <cellStyle name="Title 3 2" xfId="1519"/>
    <cellStyle name="Title 4" xfId="1520"/>
    <cellStyle name="Title 5" xfId="1521"/>
    <cellStyle name="Title 6" xfId="1522"/>
    <cellStyle name="TitleCol" xfId="1523"/>
    <cellStyle name="Titles" xfId="1524"/>
    <cellStyle name="Titles - Dbase" xfId="1525"/>
    <cellStyle name="Titles_1181510_Bell Canada_August 31_2004" xfId="1526"/>
    <cellStyle name="TitleSection" xfId="1527"/>
    <cellStyle name="Titulo" xfId="1528"/>
    <cellStyle name="Total 2" xfId="1529"/>
    <cellStyle name="Total 2 2" xfId="1530"/>
    <cellStyle name="Total 3" xfId="1531"/>
    <cellStyle name="Total 3 2" xfId="1532"/>
    <cellStyle name="Total 4" xfId="1533"/>
    <cellStyle name="Total 4 2" xfId="1534"/>
    <cellStyle name="Total 5" xfId="1535"/>
    <cellStyle name="Total 6" xfId="1536"/>
    <cellStyle name="ubordinated Debt" xfId="1537"/>
    <cellStyle name="undo-style" xfId="1538"/>
    <cellStyle name="UN-HiLite" xfId="1539"/>
    <cellStyle name="UNLOCKED" xfId="1540"/>
    <cellStyle name="UnSelect" xfId="1541"/>
    <cellStyle name="Update" xfId="1542"/>
    <cellStyle name="Valuta [0]_GRAF A-V vs FOREC" xfId="1543"/>
    <cellStyle name="Valuta_GRAF A-V vs FOREC" xfId="1544"/>
    <cellStyle name="Währung [0]_Actual vs. Prior" xfId="1545"/>
    <cellStyle name="Währung_Actual vs. Prior" xfId="1546"/>
    <cellStyle name="Warning Text 2" xfId="1547"/>
    <cellStyle name="Warning Text 2 2" xfId="1548"/>
    <cellStyle name="Warning Text 3" xfId="1549"/>
    <cellStyle name="Warning Text 3 2" xfId="1550"/>
    <cellStyle name="Warning Text 4" xfId="1551"/>
    <cellStyle name="Warning Text 5" xfId="1552"/>
    <cellStyle name="Warning Text 6" xfId="1553"/>
    <cellStyle name="Web" xfId="1554"/>
    <cellStyle name="wrap" xfId="1555"/>
    <cellStyle name="Year" xfId="1556"/>
    <cellStyle name="YesNo" xfId="1557"/>
    <cellStyle name="ÿÿÿèt£" xfId="1558"/>
    <cellStyle name="ÿÿÿèt£ 2" xfId="1559"/>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10.xml><?xml version="1.0" encoding="utf-8"?>
<ax:ocx xmlns:ax="http://schemas.microsoft.com/office/2006/activeX" xmlns:r="http://schemas.openxmlformats.org/officeDocument/2006/relationships" ax:classid="{8BD21D10-EC42-11CE-9E0D-00AA006002F3}" ax:persistence="persistStreamInit" r:id="rId1"/>
</file>

<file path=xl/activeX/activeX11.xml><?xml version="1.0" encoding="utf-8"?>
<ax:ocx xmlns:ax="http://schemas.microsoft.com/office/2006/activeX" xmlns:r="http://schemas.openxmlformats.org/officeDocument/2006/relationships" ax:classid="{8BD21D10-EC42-11CE-9E0D-00AA006002F3}" ax:persistence="persistStreamInit" r:id="rId1"/>
</file>

<file path=xl/activeX/activeX12.xml><?xml version="1.0" encoding="utf-8"?>
<ax:ocx xmlns:ax="http://schemas.microsoft.com/office/2006/activeX" xmlns:r="http://schemas.openxmlformats.org/officeDocument/2006/relationships" ax:classid="{8BD21D10-EC42-11CE-9E0D-00AA006002F3}" ax:persistence="persistStreamInit" r:id="rId1"/>
</file>

<file path=xl/activeX/activeX13.xml><?xml version="1.0" encoding="utf-8"?>
<ax:ocx xmlns:ax="http://schemas.microsoft.com/office/2006/activeX" xmlns:r="http://schemas.openxmlformats.org/officeDocument/2006/relationships" ax:classid="{8BD21D10-EC42-11CE-9E0D-00AA006002F3}" ax:persistence="persistStreamInit" r:id="rId1"/>
</file>

<file path=xl/activeX/activeX14.xml><?xml version="1.0" encoding="utf-8"?>
<ax:ocx xmlns:ax="http://schemas.microsoft.com/office/2006/activeX" xmlns:r="http://schemas.openxmlformats.org/officeDocument/2006/relationships" ax:classid="{8BD21D10-EC42-11CE-9E0D-00AA006002F3}" ax:persistence="persistStreamInit" r:id="rId1"/>
</file>

<file path=xl/activeX/activeX15.xml><?xml version="1.0" encoding="utf-8"?>
<ax:ocx xmlns:ax="http://schemas.microsoft.com/office/2006/activeX" xmlns:r="http://schemas.openxmlformats.org/officeDocument/2006/relationships" ax:classid="{8BD21D10-EC42-11CE-9E0D-00AA006002F3}" ax:persistence="persistStreamInit" r:id="rId1"/>
</file>

<file path=xl/activeX/activeX16.xml><?xml version="1.0" encoding="utf-8"?>
<ax:ocx xmlns:ax="http://schemas.microsoft.com/office/2006/activeX" xmlns:r="http://schemas.openxmlformats.org/officeDocument/2006/relationships" ax:classid="{8BD21D10-EC42-11CE-9E0D-00AA006002F3}" ax:persistence="persistStreamInit" r:id="rId1"/>
</file>

<file path=xl/activeX/activeX17.xml><?xml version="1.0" encoding="utf-8"?>
<ax:ocx xmlns:ax="http://schemas.microsoft.com/office/2006/activeX" xmlns:r="http://schemas.openxmlformats.org/officeDocument/2006/relationships" ax:classid="{8BD21D10-EC42-11CE-9E0D-00AA006002F3}" ax:persistence="persistStreamInit" r:id="rId1"/>
</file>

<file path=xl/activeX/activeX18.xml><?xml version="1.0" encoding="utf-8"?>
<ax:ocx xmlns:ax="http://schemas.microsoft.com/office/2006/activeX" xmlns:r="http://schemas.openxmlformats.org/officeDocument/2006/relationships" ax:classid="{8BD21D10-EC42-11CE-9E0D-00AA006002F3}" ax:persistence="persistStreamInit" r:id="rId1"/>
</file>

<file path=xl/activeX/activeX19.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20.xml><?xml version="1.0" encoding="utf-8"?>
<ax:ocx xmlns:ax="http://schemas.microsoft.com/office/2006/activeX" xmlns:r="http://schemas.openxmlformats.org/officeDocument/2006/relationships" ax:classid="{8BD21D10-EC42-11CE-9E0D-00AA006002F3}" ax:persistence="persistStreamInit" r:id="rId1"/>
</file>

<file path=xl/activeX/activeX21.xml><?xml version="1.0" encoding="utf-8"?>
<ax:ocx xmlns:ax="http://schemas.microsoft.com/office/2006/activeX" xmlns:r="http://schemas.openxmlformats.org/officeDocument/2006/relationships" ax:classid="{8BD21D10-EC42-11CE-9E0D-00AA006002F3}" ax:persistence="persistStreamInit" r:id="rId1"/>
</file>

<file path=xl/activeX/activeX22.xml><?xml version="1.0" encoding="utf-8"?>
<ax:ocx xmlns:ax="http://schemas.microsoft.com/office/2006/activeX" xmlns:r="http://schemas.openxmlformats.org/officeDocument/2006/relationships" ax:classid="{8BD21D10-EC42-11CE-9E0D-00AA006002F3}" ax:persistence="persistStreamInit" r:id="rId1"/>
</file>

<file path=xl/activeX/activeX23.xml><?xml version="1.0" encoding="utf-8"?>
<ax:ocx xmlns:ax="http://schemas.microsoft.com/office/2006/activeX" xmlns:r="http://schemas.openxmlformats.org/officeDocument/2006/relationships" ax:classid="{8BD21D10-EC42-11CE-9E0D-00AA006002F3}" ax:persistence="persistStreamInit" r:id="rId1"/>
</file>

<file path=xl/activeX/activeX24.xml><?xml version="1.0" encoding="utf-8"?>
<ax:ocx xmlns:ax="http://schemas.microsoft.com/office/2006/activeX" xmlns:r="http://schemas.openxmlformats.org/officeDocument/2006/relationships" ax:classid="{8BD21D10-EC42-11CE-9E0D-00AA006002F3}" ax:persistence="persistStreamInit" r:id="rId1"/>
</file>

<file path=xl/activeX/activeX25.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10-EC42-11CE-9E0D-00AA006002F3}" ax:persistence="persistStreamInit" r:id="rId1"/>
</file>

<file path=xl/activeX/activeX9.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Label" lockText="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Radio" checked="Checked" firstButton="1" fmlaLink="Y1"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Button" lockText="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Z1" lockText="1" noThreeD="1"/>
</file>

<file path=xl/ctrlProps/ctrlProp8.xml><?xml version="1.0" encoding="utf-8"?>
<formControlPr xmlns="http://schemas.microsoft.com/office/spreadsheetml/2009/9/main" objectType="Label" lockText="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8.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9.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3.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8.emf"/><Relationship Id="rId1" Type="http://schemas.openxmlformats.org/officeDocument/2006/relationships/image" Target="../media/image9.emf"/><Relationship Id="rId4"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19050</xdr:colOff>
          <xdr:row>0</xdr:row>
          <xdr:rowOff>9525</xdr:rowOff>
        </xdr:to>
        <xdr:sp macro="" textlink="">
          <xdr:nvSpPr>
            <xdr:cNvPr id="23553" name="FPMExcelClientSheetOptionstb1" hidden="1">
              <a:extLst>
                <a:ext uri="{63B3BB69-23CF-44E3-9099-C40C66FF867C}">
                  <a14:compatExt spid="_x0000_s235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06497" name="FPMExcelClientSheetOptionstb1" hidden="1">
              <a:extLst>
                <a:ext uri="{63B3BB69-23CF-44E3-9099-C40C66FF867C}">
                  <a14:compatExt spid="_x0000_s10649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5777" name="FPMExcelClientSheetOptionstb1" hidden="1">
              <a:extLst>
                <a:ext uri="{63B3BB69-23CF-44E3-9099-C40C66FF867C}">
                  <a14:compatExt spid="_x0000_s7577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8785" name="FPMExcelClientSheetOptionstb1" hidden="1">
              <a:extLst>
                <a:ext uri="{63B3BB69-23CF-44E3-9099-C40C66FF867C}">
                  <a14:compatExt spid="_x0000_s1187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36865" name="FPMExcelClientSheetOptionstb1" hidden="1">
              <a:extLst>
                <a:ext uri="{63B3BB69-23CF-44E3-9099-C40C66FF867C}">
                  <a14:compatExt spid="_x0000_s3686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9525</xdr:rowOff>
        </xdr:to>
        <xdr:sp macro="" textlink="">
          <xdr:nvSpPr>
            <xdr:cNvPr id="61441" name="FPMExcelClientSheetOptionstb1" hidden="1">
              <a:extLst>
                <a:ext uri="{63B3BB69-23CF-44E3-9099-C40C66FF867C}">
                  <a14:compatExt spid="_x0000_s6144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11</xdr:row>
          <xdr:rowOff>0</xdr:rowOff>
        </xdr:from>
        <xdr:to>
          <xdr:col>0</xdr:col>
          <xdr:colOff>9525</xdr:colOff>
          <xdr:row>11</xdr:row>
          <xdr:rowOff>0</xdr:rowOff>
        </xdr:to>
        <xdr:sp macro="" textlink="">
          <xdr:nvSpPr>
            <xdr:cNvPr id="60417" name="FPMExcelClientSheetOptionstb1" hidden="1">
              <a:extLst>
                <a:ext uri="{63B3BB69-23CF-44E3-9099-C40C66FF867C}">
                  <a14:compatExt spid="_x0000_s6041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39937" name="FPMExcelClientSheetOptionstb1" hidden="1">
              <a:extLst>
                <a:ext uri="{63B3BB69-23CF-44E3-9099-C40C66FF867C}">
                  <a14:compatExt spid="_x0000_s399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15</xdr:row>
          <xdr:rowOff>0</xdr:rowOff>
        </xdr:from>
        <xdr:to>
          <xdr:col>0</xdr:col>
          <xdr:colOff>9525</xdr:colOff>
          <xdr:row>15</xdr:row>
          <xdr:rowOff>0</xdr:rowOff>
        </xdr:to>
        <xdr:sp macro="" textlink="">
          <xdr:nvSpPr>
            <xdr:cNvPr id="31745" name="FPMExcelClientSheetOptionstb1" hidden="1">
              <a:extLst>
                <a:ext uri="{63B3BB69-23CF-44E3-9099-C40C66FF867C}">
                  <a14:compatExt spid="_x0000_s3174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19809" name="FPMExcelClientSheetOptionstb1" hidden="1">
              <a:extLst>
                <a:ext uri="{63B3BB69-23CF-44E3-9099-C40C66FF867C}">
                  <a14:compatExt spid="_x0000_s11980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39013" name="FPMExcelClientSheetOptionstb1" hidden="1">
              <a:extLst>
                <a:ext uri="{63B3BB69-23CF-44E3-9099-C40C66FF867C}">
                  <a14:compatExt spid="_x0000_s3901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209550</xdr:colOff>
      <xdr:row>0</xdr:row>
      <xdr:rowOff>0</xdr:rowOff>
    </xdr:from>
    <xdr:to>
      <xdr:col>8</xdr:col>
      <xdr:colOff>400050</xdr:colOff>
      <xdr:row>1</xdr:row>
      <xdr:rowOff>114300</xdr:rowOff>
    </xdr:to>
    <xdr:sp macro="" textlink="">
      <xdr:nvSpPr>
        <xdr:cNvPr id="105910" name="Text Box 25"/>
        <xdr:cNvSpPr txBox="1">
          <a:spLocks noChangeArrowheads="1"/>
        </xdr:cNvSpPr>
      </xdr:nvSpPr>
      <xdr:spPr bwMode="auto">
        <a:xfrm>
          <a:off x="5353050" y="0"/>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0</xdr:rowOff>
    </xdr:from>
    <xdr:ext cx="300754" cy="2671305"/>
    <xdr:sp macro="" textlink="">
      <xdr:nvSpPr>
        <xdr:cNvPr id="3" name="Text Box 26"/>
        <xdr:cNvSpPr txBox="1">
          <a:spLocks noChangeArrowheads="1"/>
        </xdr:cNvSpPr>
      </xdr:nvSpPr>
      <xdr:spPr bwMode="auto">
        <a:xfrm>
          <a:off x="4448175" y="0"/>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7</xdr:col>
      <xdr:colOff>114300</xdr:colOff>
      <xdr:row>0</xdr:row>
      <xdr:rowOff>0</xdr:rowOff>
    </xdr:from>
    <xdr:to>
      <xdr:col>15</xdr:col>
      <xdr:colOff>0</xdr:colOff>
      <xdr:row>0</xdr:row>
      <xdr:rowOff>0</xdr:rowOff>
    </xdr:to>
    <xdr:sp macro="" textlink="">
      <xdr:nvSpPr>
        <xdr:cNvPr id="4" name="Text Box 44"/>
        <xdr:cNvSpPr txBox="1">
          <a:spLocks noChangeArrowheads="1"/>
        </xdr:cNvSpPr>
      </xdr:nvSpPr>
      <xdr:spPr bwMode="auto">
        <a:xfrm>
          <a:off x="4676775" y="0"/>
          <a:ext cx="4581525" cy="0"/>
        </a:xfrm>
        <a:prstGeom prst="rect">
          <a:avLst/>
        </a:prstGeom>
        <a:noFill/>
        <a:ln w="9525">
          <a:noFill/>
          <a:miter lim="800000"/>
          <a:headEnd/>
          <a:tailEnd/>
        </a:ln>
      </xdr:spPr>
      <xdr:txBody>
        <a:bodyPr vertOverflow="clip" wrap="square" lIns="27432" tIns="22860" rIns="0" bIns="0" anchor="t" upright="1"/>
        <a:lstStyle/>
        <a:p>
          <a:pPr algn="l" rtl="0">
            <a:defRPr sz="1000"/>
          </a:pPr>
          <a:r>
            <a:rPr lang="en-CA" sz="1000" b="0" i="0" u="none" strike="noStrike" baseline="0">
              <a:solidFill>
                <a:srgbClr val="000000"/>
              </a:solidFill>
              <a:latin typeface="Arial"/>
              <a:cs typeface="Arial"/>
            </a:rPr>
            <a:t>Supplementary Financial Information</a:t>
          </a:r>
        </a:p>
        <a:p>
          <a:pPr algn="l" rtl="0">
            <a:defRPr sz="1000"/>
          </a:pPr>
          <a:endParaRPr lang="en-CA" sz="1000" b="0" i="0" u="none" strike="noStrike" baseline="0">
            <a:solidFill>
              <a:srgbClr val="000000"/>
            </a:solidFill>
            <a:latin typeface="Arial"/>
            <a:cs typeface="Arial"/>
          </a:endParaRPr>
        </a:p>
        <a:p>
          <a:pPr algn="l" rtl="0">
            <a:defRPr sz="1000"/>
          </a:pPr>
          <a:r>
            <a:rPr lang="en-CA" sz="1000" b="0" i="0" u="none" strike="noStrike" baseline="0">
              <a:solidFill>
                <a:srgbClr val="000000"/>
              </a:solidFill>
              <a:latin typeface="Arial"/>
              <a:cs typeface="Arial"/>
            </a:rPr>
            <a:t>Fourth Quarter 2008</a:t>
          </a:r>
        </a:p>
        <a:p>
          <a:pPr algn="l" rtl="0">
            <a:defRPr sz="1000"/>
          </a:pPr>
          <a:endParaRPr lang="en-CA" sz="1000" b="0" i="0" u="none" strike="noStrike" baseline="0">
            <a:solidFill>
              <a:srgbClr val="000000"/>
            </a:solidFill>
            <a:latin typeface="Arial"/>
            <a:cs typeface="Arial"/>
          </a:endParaRPr>
        </a:p>
      </xdr:txBody>
    </xdr:sp>
    <xdr:clientData/>
  </xdr:twoCellAnchor>
  <xdr:twoCellAnchor editAs="oneCell">
    <xdr:from>
      <xdr:col>8</xdr:col>
      <xdr:colOff>209550</xdr:colOff>
      <xdr:row>21</xdr:row>
      <xdr:rowOff>28575</xdr:rowOff>
    </xdr:from>
    <xdr:to>
      <xdr:col>8</xdr:col>
      <xdr:colOff>400050</xdr:colOff>
      <xdr:row>22</xdr:row>
      <xdr:rowOff>152400</xdr:rowOff>
    </xdr:to>
    <xdr:sp macro="" textlink="">
      <xdr:nvSpPr>
        <xdr:cNvPr id="105913" name="Text Box 45"/>
        <xdr:cNvSpPr txBox="1">
          <a:spLocks noChangeArrowheads="1"/>
        </xdr:cNvSpPr>
      </xdr:nvSpPr>
      <xdr:spPr bwMode="auto">
        <a:xfrm>
          <a:off x="5353050" y="5895975"/>
          <a:ext cx="1905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485775</xdr:colOff>
      <xdr:row>0</xdr:row>
      <xdr:rowOff>85725</xdr:rowOff>
    </xdr:from>
    <xdr:ext cx="300754" cy="2671304"/>
    <xdr:sp macro="" textlink="">
      <xdr:nvSpPr>
        <xdr:cNvPr id="6" name="Text Box 46"/>
        <xdr:cNvSpPr txBox="1">
          <a:spLocks noChangeArrowheads="1"/>
        </xdr:cNvSpPr>
      </xdr:nvSpPr>
      <xdr:spPr bwMode="auto">
        <a:xfrm>
          <a:off x="4448175" y="85725"/>
          <a:ext cx="184731" cy="2054409"/>
        </a:xfrm>
        <a:prstGeom prst="rect">
          <a:avLst/>
        </a:prstGeom>
        <a:noFill/>
        <a:ln w="9525">
          <a:noFill/>
          <a:miter lim="800000"/>
          <a:headEnd/>
          <a:tailEnd/>
        </a:ln>
      </xdr:spPr>
      <xdr:txBody>
        <a:bodyPr wrap="none" lIns="91440" tIns="45720" rIns="91440" bIns="45720" anchor="t" upright="1">
          <a:spAutoFit/>
        </a:bodyPr>
        <a:lstStyle/>
        <a:p>
          <a:pPr algn="l" rtl="0">
            <a:lnSpc>
              <a:spcPts val="7500"/>
            </a:lnSpc>
            <a:defRPr sz="1000"/>
          </a:pPr>
          <a:endParaRPr lang="en-CA" sz="8000" b="0" i="0" u="none" strike="noStrike" baseline="0">
            <a:solidFill>
              <a:srgbClr val="000000"/>
            </a:solidFill>
            <a:latin typeface="Book Antiqua"/>
          </a:endParaRPr>
        </a:p>
        <a:p>
          <a:pPr algn="l" rtl="0">
            <a:lnSpc>
              <a:spcPts val="7700"/>
            </a:lnSpc>
            <a:defRPr sz="1000"/>
          </a:pPr>
          <a:endParaRPr lang="en-CA" sz="8000" b="0" i="0" u="none" strike="noStrike" baseline="0">
            <a:solidFill>
              <a:srgbClr val="000000"/>
            </a:solidFill>
            <a:latin typeface="Book Antiqua"/>
          </a:endParaRPr>
        </a:p>
      </xdr:txBody>
    </xdr:sp>
    <xdr:clientData/>
  </xdr:oneCellAnchor>
  <xdr:twoCellAnchor>
    <xdr:from>
      <xdr:col>6</xdr:col>
      <xdr:colOff>605366</xdr:colOff>
      <xdr:row>7</xdr:row>
      <xdr:rowOff>182033</xdr:rowOff>
    </xdr:from>
    <xdr:to>
      <xdr:col>10</xdr:col>
      <xdr:colOff>367241</xdr:colOff>
      <xdr:row>26</xdr:row>
      <xdr:rowOff>58208</xdr:rowOff>
    </xdr:to>
    <xdr:sp macro="" textlink="">
      <xdr:nvSpPr>
        <xdr:cNvPr id="105915" name="Rectangle 48"/>
        <xdr:cNvSpPr>
          <a:spLocks noChangeArrowheads="1"/>
        </xdr:cNvSpPr>
      </xdr:nvSpPr>
      <xdr:spPr bwMode="auto">
        <a:xfrm>
          <a:off x="4574116" y="1293283"/>
          <a:ext cx="2185458" cy="53900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276225</xdr:colOff>
      <xdr:row>0</xdr:row>
      <xdr:rowOff>0</xdr:rowOff>
    </xdr:from>
    <xdr:to>
      <xdr:col>14</xdr:col>
      <xdr:colOff>323850</xdr:colOff>
      <xdr:row>11</xdr:row>
      <xdr:rowOff>76200</xdr:rowOff>
    </xdr:to>
    <xdr:pic>
      <xdr:nvPicPr>
        <xdr:cNvPr id="105916" name="Picture 49" descr="B_Be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127" r="6657" b="73488"/>
        <a:stretch>
          <a:fillRect/>
        </a:stretch>
      </xdr:blipFill>
      <xdr:spPr bwMode="auto">
        <a:xfrm>
          <a:off x="5419725" y="0"/>
          <a:ext cx="3705225" cy="188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6805</xdr:colOff>
      <xdr:row>19</xdr:row>
      <xdr:rowOff>136068</xdr:rowOff>
    </xdr:from>
    <xdr:to>
      <xdr:col>14</xdr:col>
      <xdr:colOff>394607</xdr:colOff>
      <xdr:row>22</xdr:row>
      <xdr:rowOff>68037</xdr:rowOff>
    </xdr:to>
    <xdr:sp macro="" textlink="">
      <xdr:nvSpPr>
        <xdr:cNvPr id="9" name="Text Box 50"/>
        <xdr:cNvSpPr txBox="1">
          <a:spLocks noChangeArrowheads="1"/>
        </xdr:cNvSpPr>
      </xdr:nvSpPr>
      <xdr:spPr bwMode="auto">
        <a:xfrm>
          <a:off x="3959680" y="3679368"/>
          <a:ext cx="5236027" cy="2408469"/>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Supplementary Financial Information</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First Quarter 2024</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3</xdr:col>
          <xdr:colOff>552450</xdr:colOff>
          <xdr:row>0</xdr:row>
          <xdr:rowOff>9525</xdr:rowOff>
        </xdr:to>
        <xdr:sp macro="" textlink="">
          <xdr:nvSpPr>
            <xdr:cNvPr id="45057" name="FPMExcelClientSheetOptionstb1" hidden="1">
              <a:extLst>
                <a:ext uri="{63B3BB69-23CF-44E3-9099-C40C66FF867C}">
                  <a14:compatExt spid="_x0000_s4505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47624</xdr:colOff>
      <xdr:row>25</xdr:row>
      <xdr:rowOff>123825</xdr:rowOff>
    </xdr:from>
    <xdr:to>
      <xdr:col>15</xdr:col>
      <xdr:colOff>95250</xdr:colOff>
      <xdr:row>30</xdr:row>
      <xdr:rowOff>104775</xdr:rowOff>
    </xdr:to>
    <xdr:pic>
      <xdr:nvPicPr>
        <xdr:cNvPr id="105918" name="Picture 2" descr="image00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19999" y="6719888"/>
          <a:ext cx="1714501" cy="1040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6625" name="FPMExcelClientSheetOptionstb1" hidden="1">
              <a:extLst>
                <a:ext uri="{63B3BB69-23CF-44E3-9099-C40C66FF867C}">
                  <a14:compatExt spid="_x0000_s2662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38100</xdr:colOff>
          <xdr:row>0</xdr:row>
          <xdr:rowOff>0</xdr:rowOff>
        </xdr:to>
        <xdr:sp macro="" textlink="">
          <xdr:nvSpPr>
            <xdr:cNvPr id="41985" name="FPMExcelClientSheetOptionstb1" hidden="1">
              <a:extLst>
                <a:ext uri="{63B3BB69-23CF-44E3-9099-C40C66FF867C}">
                  <a14:compatExt spid="_x0000_s41985"/>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7649" name="FPMExcelClientSheetOptionstb1" hidden="1">
              <a:extLst>
                <a:ext uri="{63B3BB69-23CF-44E3-9099-C40C66FF867C}">
                  <a14:compatExt spid="_x0000_s276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381997</xdr:colOff>
      <xdr:row>36</xdr:row>
      <xdr:rowOff>123264</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0"/>
          <a:ext cx="7643408" cy="577102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95953</xdr:colOff>
      <xdr:row>35</xdr:row>
      <xdr:rowOff>44824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357365" cy="553570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124197</xdr:colOff>
      <xdr:row>35</xdr:row>
      <xdr:rowOff>78442</xdr:rowOff>
    </xdr:to>
    <xdr:pic>
      <xdr:nvPicPr>
        <xdr:cNvPr id="2" name="Picture 1"/>
        <xdr:cNvPicPr>
          <a:picLocks noChangeAspect="1"/>
        </xdr:cNvPicPr>
      </xdr:nvPicPr>
      <xdr:blipFill>
        <a:blip xmlns:r="http://schemas.openxmlformats.org/officeDocument/2006/relationships" r:embed="rId1"/>
        <a:stretch>
          <a:fillRect/>
        </a:stretch>
      </xdr:blipFill>
      <xdr:spPr>
        <a:xfrm>
          <a:off x="1" y="0"/>
          <a:ext cx="7385608" cy="5569324"/>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216818</xdr:colOff>
      <xdr:row>35</xdr:row>
      <xdr:rowOff>123265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478230" cy="561414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364035</xdr:colOff>
      <xdr:row>36</xdr:row>
      <xdr:rowOff>89647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7625447" cy="5737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365</xdr:col>
          <xdr:colOff>85725</xdr:colOff>
          <xdr:row>0</xdr:row>
          <xdr:rowOff>0</xdr:rowOff>
        </xdr:to>
        <xdr:sp macro="" textlink="">
          <xdr:nvSpPr>
            <xdr:cNvPr id="40961" name="FPMExcelClientSheetOptionstb1" hidden="1">
              <a:extLst>
                <a:ext uri="{63B3BB69-23CF-44E3-9099-C40C66FF867C}">
                  <a14:compatExt spid="_x0000_s409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1485900</xdr:colOff>
          <xdr:row>4</xdr:row>
          <xdr:rowOff>57150</xdr:rowOff>
        </xdr:from>
        <xdr:to>
          <xdr:col>7</xdr:col>
          <xdr:colOff>1609725</xdr:colOff>
          <xdr:row>4</xdr:row>
          <xdr:rowOff>333375</xdr:rowOff>
        </xdr:to>
        <xdr:sp macro="" textlink="">
          <xdr:nvSpPr>
            <xdr:cNvPr id="22529" name="cbApplyLevelFormatting"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333375</xdr:rowOff>
        </xdr:from>
        <xdr:to>
          <xdr:col>3</xdr:col>
          <xdr:colOff>2790825</xdr:colOff>
          <xdr:row>6</xdr:row>
          <xdr:rowOff>0</xdr:rowOff>
        </xdr:to>
        <xdr:sp macro="" textlink="">
          <xdr:nvSpPr>
            <xdr:cNvPr id="22530" name="Group Box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xdr:row>
          <xdr:rowOff>57150</xdr:rowOff>
        </xdr:from>
        <xdr:to>
          <xdr:col>3</xdr:col>
          <xdr:colOff>2600325</xdr:colOff>
          <xdr:row>5</xdr:row>
          <xdr:rowOff>266700</xdr:rowOff>
        </xdr:to>
        <xdr:sp macro="" textlink="">
          <xdr:nvSpPr>
            <xdr:cNvPr id="22531" name="obLevelRowFirst"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xdr:row>
          <xdr:rowOff>57150</xdr:rowOff>
        </xdr:from>
        <xdr:to>
          <xdr:col>3</xdr:col>
          <xdr:colOff>438150</xdr:colOff>
          <xdr:row>5</xdr:row>
          <xdr:rowOff>266700</xdr:rowOff>
        </xdr:to>
        <xdr:sp macro="" textlink="">
          <xdr:nvSpPr>
            <xdr:cNvPr id="22532" name="obLevelColumnFirst"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2743200</xdr:colOff>
          <xdr:row>4</xdr:row>
          <xdr:rowOff>333375</xdr:rowOff>
        </xdr:from>
        <xdr:to>
          <xdr:col>10</xdr:col>
          <xdr:colOff>142875</xdr:colOff>
          <xdr:row>6</xdr:row>
          <xdr:rowOff>0</xdr:rowOff>
        </xdr:to>
        <xdr:sp macro="" textlink="">
          <xdr:nvSpPr>
            <xdr:cNvPr id="22533" name="Group Box 5" hidden="1">
              <a:extLst>
                <a:ext uri="{63B3BB69-23CF-44E3-9099-C40C66FF867C}">
                  <a14:compatExt spid="_x0000_s225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4210050</xdr:colOff>
          <xdr:row>5</xdr:row>
          <xdr:rowOff>57150</xdr:rowOff>
        </xdr:from>
        <xdr:to>
          <xdr:col>6</xdr:col>
          <xdr:colOff>152400</xdr:colOff>
          <xdr:row>5</xdr:row>
          <xdr:rowOff>266700</xdr:rowOff>
        </xdr:to>
        <xdr:sp macro="" textlink="">
          <xdr:nvSpPr>
            <xdr:cNvPr id="22534" name="obRelativeLevelHierarchy"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Relative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2752725</xdr:colOff>
          <xdr:row>5</xdr:row>
          <xdr:rowOff>57150</xdr:rowOff>
        </xdr:from>
        <xdr:to>
          <xdr:col>3</xdr:col>
          <xdr:colOff>4191000</xdr:colOff>
          <xdr:row>5</xdr:row>
          <xdr:rowOff>266700</xdr:rowOff>
        </xdr:to>
        <xdr:sp macro="" textlink="">
          <xdr:nvSpPr>
            <xdr:cNvPr id="22535" name="obDatabaseLevelHierarchy"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Structure Levels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xdr:row>
          <xdr:rowOff>333375</xdr:rowOff>
        </xdr:from>
        <xdr:to>
          <xdr:col>11</xdr:col>
          <xdr:colOff>2390775</xdr:colOff>
          <xdr:row>5</xdr:row>
          <xdr:rowOff>323850</xdr:rowOff>
        </xdr:to>
        <xdr:sp macro="" textlink="">
          <xdr:nvSpPr>
            <xdr:cNvPr id="22536" name="cbApplyLevelFromTopToBottom"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Start formatting from the lowest level displayed</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6</xdr:row>
          <xdr:rowOff>142875</xdr:rowOff>
        </xdr:from>
        <xdr:to>
          <xdr:col>11</xdr:col>
          <xdr:colOff>1104900</xdr:colOff>
          <xdr:row>7</xdr:row>
          <xdr:rowOff>123825</xdr:rowOff>
        </xdr:to>
        <xdr:sp macro="" textlink="">
          <xdr:nvSpPr>
            <xdr:cNvPr id="22537" name="LVL1tbFormattingByLevel" hidden="1">
              <a:extLst>
                <a:ext uri="{63B3BB69-23CF-44E3-9099-C40C66FF867C}">
                  <a14:compatExt spid="_x0000_s225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6</xdr:row>
          <xdr:rowOff>0</xdr:rowOff>
        </xdr:from>
        <xdr:to>
          <xdr:col>11</xdr:col>
          <xdr:colOff>2409825</xdr:colOff>
          <xdr:row>8</xdr:row>
          <xdr:rowOff>0</xdr:rowOff>
        </xdr:to>
        <xdr:sp macro="" textlink="">
          <xdr:nvSpPr>
            <xdr:cNvPr id="22538" name="Group Box 10" hidden="1">
              <a:extLst>
                <a:ext uri="{63B3BB69-23CF-44E3-9099-C40C66FF867C}">
                  <a14:compatExt spid="_x0000_s2253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238125</xdr:rowOff>
        </xdr:from>
        <xdr:to>
          <xdr:col>11</xdr:col>
          <xdr:colOff>2076450</xdr:colOff>
          <xdr:row>7</xdr:row>
          <xdr:rowOff>171450</xdr:rowOff>
        </xdr:to>
        <xdr:sp macro="" textlink="">
          <xdr:nvSpPr>
            <xdr:cNvPr id="22539" name="obLevelOuterFirst"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6</xdr:row>
          <xdr:rowOff>19050</xdr:rowOff>
        </xdr:from>
        <xdr:to>
          <xdr:col>11</xdr:col>
          <xdr:colOff>2076450</xdr:colOff>
          <xdr:row>6</xdr:row>
          <xdr:rowOff>247650</xdr:rowOff>
        </xdr:to>
        <xdr:sp macro="" textlink="">
          <xdr:nvSpPr>
            <xdr:cNvPr id="22540" name="obLevelInnerFirst"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xdr:row>
          <xdr:rowOff>0</xdr:rowOff>
        </xdr:from>
        <xdr:to>
          <xdr:col>2</xdr:col>
          <xdr:colOff>1009650</xdr:colOff>
          <xdr:row>11</xdr:row>
          <xdr:rowOff>38100</xdr:rowOff>
        </xdr:to>
        <xdr:sp macro="" textlink="">
          <xdr:nvSpPr>
            <xdr:cNvPr id="22541" name="cbUseDefaultLevelFirst"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xdr:row>
          <xdr:rowOff>0</xdr:rowOff>
        </xdr:from>
        <xdr:to>
          <xdr:col>2</xdr:col>
          <xdr:colOff>1009650</xdr:colOff>
          <xdr:row>14</xdr:row>
          <xdr:rowOff>38100</xdr:rowOff>
        </xdr:to>
        <xdr:sp macro="" textlink="">
          <xdr:nvSpPr>
            <xdr:cNvPr id="22542" name="cbUseLeafLevelFirst" hidden="1">
              <a:extLst>
                <a:ext uri="{63B3BB69-23CF-44E3-9099-C40C66FF867C}">
                  <a14:compatExt spid="_x0000_s2254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38100</xdr:rowOff>
        </xdr:from>
        <xdr:to>
          <xdr:col>2</xdr:col>
          <xdr:colOff>1009650</xdr:colOff>
          <xdr:row>16</xdr:row>
          <xdr:rowOff>114300</xdr:rowOff>
        </xdr:to>
        <xdr:sp macro="" textlink="">
          <xdr:nvSpPr>
            <xdr:cNvPr id="22543" name="cbUseSpecificLevelFirst" hidden="1">
              <a:extLst>
                <a:ext uri="{63B3BB69-23CF-44E3-9099-C40C66FF867C}">
                  <a14:compatExt spid="_x0000_s2254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25</xdr:row>
          <xdr:rowOff>38100</xdr:rowOff>
        </xdr:from>
        <xdr:to>
          <xdr:col>3</xdr:col>
          <xdr:colOff>2114550</xdr:colOff>
          <xdr:row>26</xdr:row>
          <xdr:rowOff>0</xdr:rowOff>
        </xdr:to>
        <xdr:sp macro="" textlink="">
          <xdr:nvSpPr>
            <xdr:cNvPr id="22544" name="AddLevelFirst" hidden="1">
              <a:extLst>
                <a:ext uri="{63B3BB69-23CF-44E3-9099-C40C66FF867C}">
                  <a14:compatExt spid="_x0000_s2254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25</xdr:row>
          <xdr:rowOff>38100</xdr:rowOff>
        </xdr:from>
        <xdr:to>
          <xdr:col>3</xdr:col>
          <xdr:colOff>4295775</xdr:colOff>
          <xdr:row>26</xdr:row>
          <xdr:rowOff>0</xdr:rowOff>
        </xdr:to>
        <xdr:sp macro="" textlink="">
          <xdr:nvSpPr>
            <xdr:cNvPr id="22545" name="RemoveLevelFirst" hidden="1">
              <a:extLst>
                <a:ext uri="{63B3BB69-23CF-44E3-9099-C40C66FF867C}">
                  <a14:compatExt spid="_x0000_s2254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0</xdr:colOff>
          <xdr:row>27</xdr:row>
          <xdr:rowOff>133350</xdr:rowOff>
        </xdr:from>
        <xdr:to>
          <xdr:col>11</xdr:col>
          <xdr:colOff>1104900</xdr:colOff>
          <xdr:row>28</xdr:row>
          <xdr:rowOff>123825</xdr:rowOff>
        </xdr:to>
        <xdr:sp macro="" textlink="">
          <xdr:nvSpPr>
            <xdr:cNvPr id="22546" name="LVL2tbFormattingByLevel" hidden="1">
              <a:extLst>
                <a:ext uri="{63B3BB69-23CF-44E3-9099-C40C66FF867C}">
                  <a14:compatExt spid="_x0000_s225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square" lIns="27432" tIns="18288" rIns="0" bIns="0" anchor="t" upright="1"/>
            <a:lstStyle/>
            <a:p>
              <a:pPr algn="l" rtl="0">
                <a:defRPr sz="1000"/>
              </a:pPr>
              <a:r>
                <a:rPr lang="en-CA" sz="800" b="0" i="0" u="none" strike="noStrike" baseline="0">
                  <a:solidFill>
                    <a:srgbClr val="000000"/>
                  </a:solidFill>
                  <a:latin typeface="Segoe UI"/>
                  <a:cs typeface="Segoe UI"/>
                </a:rPr>
                <a:t>Apply Format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27</xdr:row>
          <xdr:rowOff>0</xdr:rowOff>
        </xdr:from>
        <xdr:to>
          <xdr:col>11</xdr:col>
          <xdr:colOff>2409825</xdr:colOff>
          <xdr:row>29</xdr:row>
          <xdr:rowOff>0</xdr:rowOff>
        </xdr:to>
        <xdr:sp macro="" textlink="">
          <xdr:nvSpPr>
            <xdr:cNvPr id="22547" name="Group Box 19" hidden="1">
              <a:extLst>
                <a:ext uri="{63B3BB69-23CF-44E3-9099-C40C66FF867C}">
                  <a14:compatExt spid="_x0000_s2254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228600</xdr:rowOff>
        </xdr:from>
        <xdr:to>
          <xdr:col>11</xdr:col>
          <xdr:colOff>2076450</xdr:colOff>
          <xdr:row>28</xdr:row>
          <xdr:rowOff>171450</xdr:rowOff>
        </xdr:to>
        <xdr:sp macro="" textlink="">
          <xdr:nvSpPr>
            <xdr:cNvPr id="22548" name="obLevelOuterSecond" hidden="1">
              <a:extLst>
                <a:ext uri="{63B3BB69-23CF-44E3-9099-C40C66FF867C}">
                  <a14:compatExt spid="_x0000_s2254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Outer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876300</xdr:colOff>
          <xdr:row>27</xdr:row>
          <xdr:rowOff>19050</xdr:rowOff>
        </xdr:from>
        <xdr:to>
          <xdr:col>11</xdr:col>
          <xdr:colOff>2076450</xdr:colOff>
          <xdr:row>27</xdr:row>
          <xdr:rowOff>238125</xdr:rowOff>
        </xdr:to>
        <xdr:sp macro="" textlink="">
          <xdr:nvSpPr>
            <xdr:cNvPr id="22549" name="obLevelInnerSecond" hidden="1">
              <a:extLst>
                <a:ext uri="{63B3BB69-23CF-44E3-9099-C40C66FF867C}">
                  <a14:compatExt spid="_x0000_s225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Inner Dimension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29</xdr:row>
          <xdr:rowOff>200025</xdr:rowOff>
        </xdr:from>
        <xdr:to>
          <xdr:col>2</xdr:col>
          <xdr:colOff>1009650</xdr:colOff>
          <xdr:row>32</xdr:row>
          <xdr:rowOff>19050</xdr:rowOff>
        </xdr:to>
        <xdr:sp macro="" textlink="">
          <xdr:nvSpPr>
            <xdr:cNvPr id="22550" name="cbUseDefaultLevelSecond" hidden="1">
              <a:extLst>
                <a:ext uri="{63B3BB69-23CF-44E3-9099-C40C66FF867C}">
                  <a14:compatExt spid="_x0000_s225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33</xdr:row>
          <xdr:rowOff>0</xdr:rowOff>
        </xdr:from>
        <xdr:to>
          <xdr:col>2</xdr:col>
          <xdr:colOff>1009650</xdr:colOff>
          <xdr:row>35</xdr:row>
          <xdr:rowOff>38100</xdr:rowOff>
        </xdr:to>
        <xdr:sp macro="" textlink="">
          <xdr:nvSpPr>
            <xdr:cNvPr id="22551" name="cbUseLeafLevelSecond" hidden="1">
              <a:extLst>
                <a:ext uri="{63B3BB69-23CF-44E3-9099-C40C66FF867C}">
                  <a14:compatExt spid="_x0000_s2255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36</xdr:row>
          <xdr:rowOff>19050</xdr:rowOff>
        </xdr:from>
        <xdr:to>
          <xdr:col>2</xdr:col>
          <xdr:colOff>1009650</xdr:colOff>
          <xdr:row>37</xdr:row>
          <xdr:rowOff>114300</xdr:rowOff>
        </xdr:to>
        <xdr:sp macro="" textlink="">
          <xdr:nvSpPr>
            <xdr:cNvPr id="22552" name="cbUseSpecificLevelSecond" hidden="1">
              <a:extLst>
                <a:ext uri="{63B3BB69-23CF-44E3-9099-C40C66FF867C}">
                  <a14:compatExt spid="_x0000_s2255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46</xdr:row>
          <xdr:rowOff>9525</xdr:rowOff>
        </xdr:from>
        <xdr:to>
          <xdr:col>3</xdr:col>
          <xdr:colOff>2114550</xdr:colOff>
          <xdr:row>46</xdr:row>
          <xdr:rowOff>266700</xdr:rowOff>
        </xdr:to>
        <xdr:sp macro="" textlink="">
          <xdr:nvSpPr>
            <xdr:cNvPr id="22553" name="AddLevelSecond" hidden="1">
              <a:extLst>
                <a:ext uri="{63B3BB69-23CF-44E3-9099-C40C66FF867C}">
                  <a14:compatExt spid="_x0000_s2255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2219325</xdr:colOff>
          <xdr:row>46</xdr:row>
          <xdr:rowOff>9525</xdr:rowOff>
        </xdr:from>
        <xdr:to>
          <xdr:col>3</xdr:col>
          <xdr:colOff>4295775</xdr:colOff>
          <xdr:row>46</xdr:row>
          <xdr:rowOff>266700</xdr:rowOff>
        </xdr:to>
        <xdr:sp macro="" textlink="">
          <xdr:nvSpPr>
            <xdr:cNvPr id="22554" name="RemoveLevelSecond" hidden="1">
              <a:extLst>
                <a:ext uri="{63B3BB69-23CF-44E3-9099-C40C66FF867C}">
                  <a14:compatExt spid="_x0000_s2255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Remove Last Level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476250</xdr:colOff>
          <xdr:row>51</xdr:row>
          <xdr:rowOff>57150</xdr:rowOff>
        </xdr:from>
        <xdr:to>
          <xdr:col>9</xdr:col>
          <xdr:colOff>600075</xdr:colOff>
          <xdr:row>51</xdr:row>
          <xdr:rowOff>333375</xdr:rowOff>
        </xdr:to>
        <xdr:sp macro="" textlink="">
          <xdr:nvSpPr>
            <xdr:cNvPr id="22555" name="cbApplyMemberFormatting" hidden="1">
              <a:extLst>
                <a:ext uri="{63B3BB69-23CF-44E3-9099-C40C66FF867C}">
                  <a14:compatExt spid="_x0000_s22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52</xdr:row>
          <xdr:rowOff>0</xdr:rowOff>
        </xdr:from>
        <xdr:to>
          <xdr:col>11</xdr:col>
          <xdr:colOff>2409825</xdr:colOff>
          <xdr:row>53</xdr:row>
          <xdr:rowOff>0</xdr:rowOff>
        </xdr:to>
        <xdr:sp macro="" textlink="">
          <xdr:nvSpPr>
            <xdr:cNvPr id="22556" name="Group Box 28" hidden="1">
              <a:extLst>
                <a:ext uri="{63B3BB69-23CF-44E3-9099-C40C66FF867C}">
                  <a14:compatExt spid="_x0000_s2255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52</xdr:row>
          <xdr:rowOff>57150</xdr:rowOff>
        </xdr:from>
        <xdr:to>
          <xdr:col>3</xdr:col>
          <xdr:colOff>2600325</xdr:colOff>
          <xdr:row>52</xdr:row>
          <xdr:rowOff>276225</xdr:rowOff>
        </xdr:to>
        <xdr:sp macro="" textlink="">
          <xdr:nvSpPr>
            <xdr:cNvPr id="22557" name="obMemberRowFirst" hidden="1">
              <a:extLst>
                <a:ext uri="{63B3BB69-23CF-44E3-9099-C40C66FF867C}">
                  <a14:compatExt spid="_x0000_s2255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52</xdr:row>
          <xdr:rowOff>57150</xdr:rowOff>
        </xdr:from>
        <xdr:to>
          <xdr:col>3</xdr:col>
          <xdr:colOff>438150</xdr:colOff>
          <xdr:row>52</xdr:row>
          <xdr:rowOff>276225</xdr:rowOff>
        </xdr:to>
        <xdr:sp macro="" textlink="">
          <xdr:nvSpPr>
            <xdr:cNvPr id="22558" name="obMemberColumnFirst" hidden="1">
              <a:extLst>
                <a:ext uri="{63B3BB69-23CF-44E3-9099-C40C66FF867C}">
                  <a14:compatExt spid="_x0000_s2255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55</xdr:row>
          <xdr:rowOff>0</xdr:rowOff>
        </xdr:from>
        <xdr:to>
          <xdr:col>2</xdr:col>
          <xdr:colOff>1009650</xdr:colOff>
          <xdr:row>57</xdr:row>
          <xdr:rowOff>38100</xdr:rowOff>
        </xdr:to>
        <xdr:sp macro="" textlink="">
          <xdr:nvSpPr>
            <xdr:cNvPr id="22559" name="cbApplyCustomMemberDefaultFirst" hidden="1">
              <a:extLst>
                <a:ext uri="{63B3BB69-23CF-44E3-9099-C40C66FF867C}">
                  <a14:compatExt spid="_x0000_s2255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58</xdr:row>
          <xdr:rowOff>0</xdr:rowOff>
        </xdr:from>
        <xdr:to>
          <xdr:col>2</xdr:col>
          <xdr:colOff>1009650</xdr:colOff>
          <xdr:row>60</xdr:row>
          <xdr:rowOff>38100</xdr:rowOff>
        </xdr:to>
        <xdr:sp macro="" textlink="">
          <xdr:nvSpPr>
            <xdr:cNvPr id="22560" name="cbApplyCalculatedMemberFirst" hidden="1">
              <a:extLst>
                <a:ext uri="{63B3BB69-23CF-44E3-9099-C40C66FF867C}">
                  <a14:compatExt spid="_x0000_s2256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61</xdr:row>
          <xdr:rowOff>9525</xdr:rowOff>
        </xdr:from>
        <xdr:to>
          <xdr:col>2</xdr:col>
          <xdr:colOff>1009650</xdr:colOff>
          <xdr:row>63</xdr:row>
          <xdr:rowOff>47625</xdr:rowOff>
        </xdr:to>
        <xdr:sp macro="" textlink="">
          <xdr:nvSpPr>
            <xdr:cNvPr id="22561" name="cbApplyImputableMemberFirst" hidden="1">
              <a:extLst>
                <a:ext uri="{63B3BB69-23CF-44E3-9099-C40C66FF867C}">
                  <a14:compatExt spid="_x0000_s2256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xdr:row>
          <xdr:rowOff>9525</xdr:rowOff>
        </xdr:from>
        <xdr:to>
          <xdr:col>2</xdr:col>
          <xdr:colOff>1009650</xdr:colOff>
          <xdr:row>66</xdr:row>
          <xdr:rowOff>47625</xdr:rowOff>
        </xdr:to>
        <xdr:sp macro="" textlink="">
          <xdr:nvSpPr>
            <xdr:cNvPr id="22562" name="cbApplyLocalMemberFirst" hidden="1">
              <a:extLst>
                <a:ext uri="{63B3BB69-23CF-44E3-9099-C40C66FF867C}">
                  <a14:compatExt spid="_x0000_s2256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xdr:row>
          <xdr:rowOff>9525</xdr:rowOff>
        </xdr:from>
        <xdr:to>
          <xdr:col>2</xdr:col>
          <xdr:colOff>1009650</xdr:colOff>
          <xdr:row>69</xdr:row>
          <xdr:rowOff>47625</xdr:rowOff>
        </xdr:to>
        <xdr:sp macro="" textlink="">
          <xdr:nvSpPr>
            <xdr:cNvPr id="22563" name="cbApplyChangedMemberFirst" hidden="1">
              <a:extLst>
                <a:ext uri="{63B3BB69-23CF-44E3-9099-C40C66FF867C}">
                  <a14:compatExt spid="_x0000_s2256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71</xdr:row>
          <xdr:rowOff>0</xdr:rowOff>
        </xdr:from>
        <xdr:to>
          <xdr:col>2</xdr:col>
          <xdr:colOff>1009650</xdr:colOff>
          <xdr:row>72</xdr:row>
          <xdr:rowOff>9525</xdr:rowOff>
        </xdr:to>
        <xdr:sp macro="" textlink="">
          <xdr:nvSpPr>
            <xdr:cNvPr id="22564" name="cbApplySpecificMemberFirst" hidden="1">
              <a:extLst>
                <a:ext uri="{63B3BB69-23CF-44E3-9099-C40C66FF867C}">
                  <a14:compatExt spid="_x0000_s22564"/>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72</xdr:row>
          <xdr:rowOff>19050</xdr:rowOff>
        </xdr:from>
        <xdr:to>
          <xdr:col>3</xdr:col>
          <xdr:colOff>4276725</xdr:colOff>
          <xdr:row>73</xdr:row>
          <xdr:rowOff>0</xdr:rowOff>
        </xdr:to>
        <xdr:sp macro="" textlink="">
          <xdr:nvSpPr>
            <xdr:cNvPr id="22565" name="AddMemberFirst" hidden="1">
              <a:extLst>
                <a:ext uri="{63B3BB69-23CF-44E3-9099-C40C66FF867C}">
                  <a14:compatExt spid="_x0000_s2256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76</xdr:row>
          <xdr:rowOff>0</xdr:rowOff>
        </xdr:from>
        <xdr:to>
          <xdr:col>2</xdr:col>
          <xdr:colOff>1009650</xdr:colOff>
          <xdr:row>78</xdr:row>
          <xdr:rowOff>38100</xdr:rowOff>
        </xdr:to>
        <xdr:sp macro="" textlink="">
          <xdr:nvSpPr>
            <xdr:cNvPr id="22566" name="cbApplyCustomMemberDefaultSecond" hidden="1">
              <a:extLst>
                <a:ext uri="{63B3BB69-23CF-44E3-9099-C40C66FF867C}">
                  <a14:compatExt spid="_x0000_s2256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79</xdr:row>
          <xdr:rowOff>0</xdr:rowOff>
        </xdr:from>
        <xdr:to>
          <xdr:col>2</xdr:col>
          <xdr:colOff>1009650</xdr:colOff>
          <xdr:row>81</xdr:row>
          <xdr:rowOff>38100</xdr:rowOff>
        </xdr:to>
        <xdr:sp macro="" textlink="">
          <xdr:nvSpPr>
            <xdr:cNvPr id="22567" name="cbApplyCalculatedMemberSecond" hidden="1">
              <a:extLst>
                <a:ext uri="{63B3BB69-23CF-44E3-9099-C40C66FF867C}">
                  <a14:compatExt spid="_x0000_s2256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82</xdr:row>
          <xdr:rowOff>9525</xdr:rowOff>
        </xdr:from>
        <xdr:to>
          <xdr:col>2</xdr:col>
          <xdr:colOff>1009650</xdr:colOff>
          <xdr:row>84</xdr:row>
          <xdr:rowOff>47625</xdr:rowOff>
        </xdr:to>
        <xdr:sp macro="" textlink="">
          <xdr:nvSpPr>
            <xdr:cNvPr id="22568" name="cbApplyImputableMemberSecond" hidden="1">
              <a:extLst>
                <a:ext uri="{63B3BB69-23CF-44E3-9099-C40C66FF867C}">
                  <a14:compatExt spid="_x0000_s2256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85</xdr:row>
          <xdr:rowOff>9525</xdr:rowOff>
        </xdr:from>
        <xdr:to>
          <xdr:col>2</xdr:col>
          <xdr:colOff>1009650</xdr:colOff>
          <xdr:row>87</xdr:row>
          <xdr:rowOff>47625</xdr:rowOff>
        </xdr:to>
        <xdr:sp macro="" textlink="">
          <xdr:nvSpPr>
            <xdr:cNvPr id="22569" name="cbApplyLocalMemberSecond" hidden="1">
              <a:extLst>
                <a:ext uri="{63B3BB69-23CF-44E3-9099-C40C66FF867C}">
                  <a14:compatExt spid="_x0000_s2256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88</xdr:row>
          <xdr:rowOff>9525</xdr:rowOff>
        </xdr:from>
        <xdr:to>
          <xdr:col>2</xdr:col>
          <xdr:colOff>1009650</xdr:colOff>
          <xdr:row>90</xdr:row>
          <xdr:rowOff>47625</xdr:rowOff>
        </xdr:to>
        <xdr:sp macro="" textlink="">
          <xdr:nvSpPr>
            <xdr:cNvPr id="22570" name="cbApplyChangedMemberSecond" hidden="1">
              <a:extLst>
                <a:ext uri="{63B3BB69-23CF-44E3-9099-C40C66FF867C}">
                  <a14:compatExt spid="_x0000_s2257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92</xdr:row>
          <xdr:rowOff>0</xdr:rowOff>
        </xdr:from>
        <xdr:to>
          <xdr:col>2</xdr:col>
          <xdr:colOff>1009650</xdr:colOff>
          <xdr:row>93</xdr:row>
          <xdr:rowOff>9525</xdr:rowOff>
        </xdr:to>
        <xdr:sp macro="" textlink="">
          <xdr:nvSpPr>
            <xdr:cNvPr id="22571" name="cbApplySpecificMemberSecond" hidden="1">
              <a:extLst>
                <a:ext uri="{63B3BB69-23CF-44E3-9099-C40C66FF867C}">
                  <a14:compatExt spid="_x0000_s22571"/>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93</xdr:row>
          <xdr:rowOff>38100</xdr:rowOff>
        </xdr:from>
        <xdr:to>
          <xdr:col>3</xdr:col>
          <xdr:colOff>4276725</xdr:colOff>
          <xdr:row>94</xdr:row>
          <xdr:rowOff>0</xdr:rowOff>
        </xdr:to>
        <xdr:sp macro="" textlink="">
          <xdr:nvSpPr>
            <xdr:cNvPr id="22572" name="AddMemberSecond" hidden="1">
              <a:extLst>
                <a:ext uri="{63B3BB69-23CF-44E3-9099-C40C66FF867C}">
                  <a14:compatExt spid="_x0000_s2257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Member/Property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1676400</xdr:colOff>
          <xdr:row>97</xdr:row>
          <xdr:rowOff>57150</xdr:rowOff>
        </xdr:from>
        <xdr:to>
          <xdr:col>7</xdr:col>
          <xdr:colOff>1800225</xdr:colOff>
          <xdr:row>97</xdr:row>
          <xdr:rowOff>333375</xdr:rowOff>
        </xdr:to>
        <xdr:sp macro="" textlink="">
          <xdr:nvSpPr>
            <xdr:cNvPr id="22573" name="cbApplyOddEvenFormatting" hidden="1">
              <a:extLst>
                <a:ext uri="{63B3BB69-23CF-44E3-9099-C40C66FF867C}">
                  <a14:compatExt spid="_x0000_s22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98</xdr:row>
          <xdr:rowOff>19050</xdr:rowOff>
        </xdr:from>
        <xdr:to>
          <xdr:col>11</xdr:col>
          <xdr:colOff>2409825</xdr:colOff>
          <xdr:row>99</xdr:row>
          <xdr:rowOff>19050</xdr:rowOff>
        </xdr:to>
        <xdr:sp macro="" textlink="">
          <xdr:nvSpPr>
            <xdr:cNvPr id="22574" name="Group Box 46" hidden="1">
              <a:extLst>
                <a:ext uri="{63B3BB69-23CF-44E3-9099-C40C66FF867C}">
                  <a14:compatExt spid="_x0000_s225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CA" sz="800" b="0" i="0" u="none" strike="noStrike" baseline="0">
                  <a:solidFill>
                    <a:srgbClr val="000000"/>
                  </a:solidFill>
                  <a:latin typeface="Tahoma"/>
                  <a:ea typeface="Tahoma"/>
                  <a:cs typeface="Tahoma"/>
                </a:rPr>
                <a:t>Group Box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98</xdr:row>
          <xdr:rowOff>76200</xdr:rowOff>
        </xdr:from>
        <xdr:to>
          <xdr:col>3</xdr:col>
          <xdr:colOff>2600325</xdr:colOff>
          <xdr:row>98</xdr:row>
          <xdr:rowOff>304800</xdr:rowOff>
        </xdr:to>
        <xdr:sp macro="" textlink="">
          <xdr:nvSpPr>
            <xdr:cNvPr id="22575" name="obOddEvenRowFirst" hidden="1">
              <a:extLst>
                <a:ext uri="{63B3BB69-23CF-44E3-9099-C40C66FF867C}">
                  <a14:compatExt spid="_x0000_s22575"/>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Row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98</xdr:row>
          <xdr:rowOff>76200</xdr:rowOff>
        </xdr:from>
        <xdr:to>
          <xdr:col>3</xdr:col>
          <xdr:colOff>438150</xdr:colOff>
          <xdr:row>98</xdr:row>
          <xdr:rowOff>304800</xdr:rowOff>
        </xdr:to>
        <xdr:sp macro="" textlink="">
          <xdr:nvSpPr>
            <xdr:cNvPr id="22576" name="obOddEvenColumnFirst" hidden="1">
              <a:extLst>
                <a:ext uri="{63B3BB69-23CF-44E3-9099-C40C66FF867C}">
                  <a14:compatExt spid="_x0000_s22576"/>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Priority to Column Format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101</xdr:row>
          <xdr:rowOff>19050</xdr:rowOff>
        </xdr:from>
        <xdr:to>
          <xdr:col>2</xdr:col>
          <xdr:colOff>1009650</xdr:colOff>
          <xdr:row>104</xdr:row>
          <xdr:rowOff>0</xdr:rowOff>
        </xdr:to>
        <xdr:sp macro="" textlink="">
          <xdr:nvSpPr>
            <xdr:cNvPr id="22577" name="cbUseOddFirst" hidden="1">
              <a:extLst>
                <a:ext uri="{63B3BB69-23CF-44E3-9099-C40C66FF867C}">
                  <a14:compatExt spid="_x0000_s22577"/>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104</xdr:row>
          <xdr:rowOff>19050</xdr:rowOff>
        </xdr:from>
        <xdr:to>
          <xdr:col>2</xdr:col>
          <xdr:colOff>1009650</xdr:colOff>
          <xdr:row>107</xdr:row>
          <xdr:rowOff>0</xdr:rowOff>
        </xdr:to>
        <xdr:sp macro="" textlink="">
          <xdr:nvSpPr>
            <xdr:cNvPr id="22578" name="cbUseEvenFirst" hidden="1">
              <a:extLst>
                <a:ext uri="{63B3BB69-23CF-44E3-9099-C40C66FF867C}">
                  <a14:compatExt spid="_x0000_s22578"/>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xdr:row>
          <xdr:rowOff>38100</xdr:rowOff>
        </xdr:from>
        <xdr:to>
          <xdr:col>2</xdr:col>
          <xdr:colOff>1009650</xdr:colOff>
          <xdr:row>112</xdr:row>
          <xdr:rowOff>9525</xdr:rowOff>
        </xdr:to>
        <xdr:sp macro="" textlink="">
          <xdr:nvSpPr>
            <xdr:cNvPr id="22579" name="cbUseOddSecond" hidden="1">
              <a:extLst>
                <a:ext uri="{63B3BB69-23CF-44E3-9099-C40C66FF867C}">
                  <a14:compatExt spid="_x0000_s2257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112</xdr:row>
          <xdr:rowOff>19050</xdr:rowOff>
        </xdr:from>
        <xdr:to>
          <xdr:col>2</xdr:col>
          <xdr:colOff>1009650</xdr:colOff>
          <xdr:row>115</xdr:row>
          <xdr:rowOff>0</xdr:rowOff>
        </xdr:to>
        <xdr:sp macro="" textlink="">
          <xdr:nvSpPr>
            <xdr:cNvPr id="22580" name="cbUseEvenSecond" hidden="1">
              <a:extLst>
                <a:ext uri="{63B3BB69-23CF-44E3-9099-C40C66FF867C}">
                  <a14:compatExt spid="_x0000_s2258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1524000</xdr:colOff>
          <xdr:row>117</xdr:row>
          <xdr:rowOff>57150</xdr:rowOff>
        </xdr:from>
        <xdr:to>
          <xdr:col>7</xdr:col>
          <xdr:colOff>1647825</xdr:colOff>
          <xdr:row>117</xdr:row>
          <xdr:rowOff>333375</xdr:rowOff>
        </xdr:to>
        <xdr:sp macro="" textlink="">
          <xdr:nvSpPr>
            <xdr:cNvPr id="22581" name="cbApplyPageHeaderFormatting" hidden="1">
              <a:extLst>
                <a:ext uri="{63B3BB69-23CF-44E3-9099-C40C66FF867C}">
                  <a14:compatExt spid="_x0000_s22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120</xdr:row>
          <xdr:rowOff>19050</xdr:rowOff>
        </xdr:from>
        <xdr:to>
          <xdr:col>2</xdr:col>
          <xdr:colOff>1009650</xdr:colOff>
          <xdr:row>123</xdr:row>
          <xdr:rowOff>0</xdr:rowOff>
        </xdr:to>
        <xdr:sp macro="" textlink="">
          <xdr:nvSpPr>
            <xdr:cNvPr id="22582" name="cbUseDefaultPageHeaderFormat" hidden="1">
              <a:extLst>
                <a:ext uri="{63B3BB69-23CF-44E3-9099-C40C66FF867C}">
                  <a14:compatExt spid="_x0000_s22582"/>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123</xdr:row>
          <xdr:rowOff>38100</xdr:rowOff>
        </xdr:from>
        <xdr:to>
          <xdr:col>2</xdr:col>
          <xdr:colOff>1009650</xdr:colOff>
          <xdr:row>125</xdr:row>
          <xdr:rowOff>0</xdr:rowOff>
        </xdr:to>
        <xdr:sp macro="" textlink="">
          <xdr:nvSpPr>
            <xdr:cNvPr id="22583" name="cbUseDimensionFormatting" hidden="1">
              <a:extLst>
                <a:ext uri="{63B3BB69-23CF-44E3-9099-C40C66FF867C}">
                  <a14:compatExt spid="_x0000_s22583"/>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Apply</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125</xdr:row>
          <xdr:rowOff>57150</xdr:rowOff>
        </xdr:from>
        <xdr:to>
          <xdr:col>3</xdr:col>
          <xdr:colOff>4276725</xdr:colOff>
          <xdr:row>126</xdr:row>
          <xdr:rowOff>19050</xdr:rowOff>
        </xdr:to>
        <xdr:sp macro="" textlink="">
          <xdr:nvSpPr>
            <xdr:cNvPr id="22584" name="AddDimension" hidden="1">
              <a:extLst>
                <a:ext uri="{63B3BB69-23CF-44E3-9099-C40C66FF867C}">
                  <a14:compatExt spid="_x0000_s22584"/>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CA" sz="1000" b="0" i="0" u="none" strike="noStrike" baseline="0">
                  <a:solidFill>
                    <a:srgbClr val="000000"/>
                  </a:solidFill>
                  <a:latin typeface="Arial"/>
                  <a:cs typeface="Arial"/>
                </a:rPr>
                <a:t>Add Dimension</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8673" name="FPMExcelClientSheetOptionstb1" hidden="1">
              <a:extLst>
                <a:ext uri="{63B3BB69-23CF-44E3-9099-C40C66FF867C}">
                  <a14:compatExt spid="_x0000_s2867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9525</xdr:colOff>
          <xdr:row>0</xdr:row>
          <xdr:rowOff>9525</xdr:rowOff>
        </xdr:to>
        <xdr:sp macro="" textlink="">
          <xdr:nvSpPr>
            <xdr:cNvPr id="78849" name="FPMExcelClientSheetOptionstb1" hidden="1">
              <a:extLst>
                <a:ext uri="{63B3BB69-23CF-44E3-9099-C40C66FF867C}">
                  <a14:compatExt spid="_x0000_s7884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74753" name="FPMExcelClientSheetOptionstb1" hidden="1">
              <a:extLst>
                <a:ext uri="{63B3BB69-23CF-44E3-9099-C40C66FF867C}">
                  <a14:compatExt spid="_x0000_s74753"/>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16</xdr:row>
          <xdr:rowOff>0</xdr:rowOff>
        </xdr:from>
        <xdr:to>
          <xdr:col>0</xdr:col>
          <xdr:colOff>0</xdr:colOff>
          <xdr:row>16</xdr:row>
          <xdr:rowOff>0</xdr:rowOff>
        </xdr:to>
        <xdr:sp macro="" textlink="">
          <xdr:nvSpPr>
            <xdr:cNvPr id="65537" name="FPMExcelClientSheetOptionstb1" hidden="1">
              <a:extLst>
                <a:ext uri="{63B3BB69-23CF-44E3-9099-C40C66FF867C}">
                  <a14:compatExt spid="_x0000_s6553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76200</xdr:colOff>
          <xdr:row>0</xdr:row>
          <xdr:rowOff>9525</xdr:rowOff>
        </xdr:to>
        <xdr:sp macro="" textlink="">
          <xdr:nvSpPr>
            <xdr:cNvPr id="92161" name="FPMExcelClientSheetOptionstb1" hidden="1">
              <a:extLst>
                <a:ext uri="{63B3BB69-23CF-44E3-9099-C40C66FF867C}">
                  <a14:compatExt spid="_x0000_s92161"/>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D59781C-6269-4A86-A155-0CE68AD7061B}">
  <we:reference id="wa200005292" version="1.0.33.0" store="en-US" storeType="OMEX"/>
  <we:alternateReferences>
    <we:reference id="wa200005292" version="1.0.33.0" store="wa200005292"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customProperty" Target="../customProperty2.bin"/><Relationship Id="rId7" Type="http://schemas.openxmlformats.org/officeDocument/2006/relationships/control" Target="../activeX/activeX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customProperty" Target="../customProperty3.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7.bin"/><Relationship Id="rId7" Type="http://schemas.openxmlformats.org/officeDocument/2006/relationships/image" Target="../media/image15.emf"/><Relationship Id="rId2" Type="http://schemas.openxmlformats.org/officeDocument/2006/relationships/customProperty" Target="../customProperty26.bin"/><Relationship Id="rId1" Type="http://schemas.openxmlformats.org/officeDocument/2006/relationships/printerSettings" Target="../printerSettings/printerSettings10.bin"/><Relationship Id="rId6" Type="http://schemas.openxmlformats.org/officeDocument/2006/relationships/control" Target="../activeX/activeX13.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customProperty" Target="../customProperty29.bin"/><Relationship Id="rId7" Type="http://schemas.openxmlformats.org/officeDocument/2006/relationships/control" Target="../activeX/activeX14.xml"/><Relationship Id="rId2" Type="http://schemas.openxmlformats.org/officeDocument/2006/relationships/customProperty" Target="../customProperty28.bin"/><Relationship Id="rId1" Type="http://schemas.openxmlformats.org/officeDocument/2006/relationships/printerSettings" Target="../printerSettings/printerSettings11.bin"/><Relationship Id="rId6" Type="http://schemas.openxmlformats.org/officeDocument/2006/relationships/vmlDrawing" Target="../drawings/vmlDrawing11.vml"/><Relationship Id="rId5" Type="http://schemas.openxmlformats.org/officeDocument/2006/relationships/drawing" Target="../drawings/drawing11.xml"/><Relationship Id="rId4" Type="http://schemas.openxmlformats.org/officeDocument/2006/relationships/customProperty" Target="../customProperty30.bin"/></Relationships>
</file>

<file path=xl/worksheets/_rels/sheet12.x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customProperty" Target="../customProperty32.bin"/><Relationship Id="rId7" Type="http://schemas.openxmlformats.org/officeDocument/2006/relationships/control" Target="../activeX/activeX15.xml"/><Relationship Id="rId2" Type="http://schemas.openxmlformats.org/officeDocument/2006/relationships/customProperty" Target="../customProperty31.bin"/><Relationship Id="rId1" Type="http://schemas.openxmlformats.org/officeDocument/2006/relationships/printerSettings" Target="../printerSettings/printerSettings12.bin"/><Relationship Id="rId6" Type="http://schemas.openxmlformats.org/officeDocument/2006/relationships/vmlDrawing" Target="../drawings/vmlDrawing12.vml"/><Relationship Id="rId5" Type="http://schemas.openxmlformats.org/officeDocument/2006/relationships/drawing" Target="../drawings/drawing12.xml"/><Relationship Id="rId4" Type="http://schemas.openxmlformats.org/officeDocument/2006/relationships/customProperty" Target="../customProperty33.bin"/></Relationships>
</file>

<file path=xl/worksheets/_rels/sheet13.xml.rels><?xml version="1.0" encoding="UTF-8" standalone="yes"?>
<Relationships xmlns="http://schemas.openxmlformats.org/package/2006/relationships"><Relationship Id="rId8" Type="http://schemas.openxmlformats.org/officeDocument/2006/relationships/image" Target="../media/image18.emf"/><Relationship Id="rId3" Type="http://schemas.openxmlformats.org/officeDocument/2006/relationships/customProperty" Target="../customProperty35.bin"/><Relationship Id="rId7" Type="http://schemas.openxmlformats.org/officeDocument/2006/relationships/control" Target="../activeX/activeX16.xml"/><Relationship Id="rId2" Type="http://schemas.openxmlformats.org/officeDocument/2006/relationships/customProperty" Target="../customProperty34.bin"/><Relationship Id="rId1" Type="http://schemas.openxmlformats.org/officeDocument/2006/relationships/printerSettings" Target="../printerSettings/printerSettings13.bin"/><Relationship Id="rId6" Type="http://schemas.openxmlformats.org/officeDocument/2006/relationships/vmlDrawing" Target="../drawings/vmlDrawing13.vml"/><Relationship Id="rId5" Type="http://schemas.openxmlformats.org/officeDocument/2006/relationships/drawing" Target="../drawings/drawing13.xml"/><Relationship Id="rId4" Type="http://schemas.openxmlformats.org/officeDocument/2006/relationships/customProperty" Target="../customProperty36.bin"/></Relationships>
</file>

<file path=xl/worksheets/_rels/sheet14.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ustomProperty" Target="../customProperty38.bin"/><Relationship Id="rId7" Type="http://schemas.openxmlformats.org/officeDocument/2006/relationships/control" Target="../activeX/activeX17.xml"/><Relationship Id="rId2" Type="http://schemas.openxmlformats.org/officeDocument/2006/relationships/customProperty" Target="../customProperty37.bin"/><Relationship Id="rId1" Type="http://schemas.openxmlformats.org/officeDocument/2006/relationships/printerSettings" Target="../printerSettings/printerSettings14.bin"/><Relationship Id="rId6" Type="http://schemas.openxmlformats.org/officeDocument/2006/relationships/vmlDrawing" Target="../drawings/vmlDrawing14.vml"/><Relationship Id="rId5" Type="http://schemas.openxmlformats.org/officeDocument/2006/relationships/drawing" Target="../drawings/drawing14.xml"/><Relationship Id="rId4" Type="http://schemas.openxmlformats.org/officeDocument/2006/relationships/customProperty" Target="../customProperty39.bin"/></Relationships>
</file>

<file path=xl/worksheets/_rels/sheet15.x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customProperty" Target="../customProperty41.bin"/><Relationship Id="rId7" Type="http://schemas.openxmlformats.org/officeDocument/2006/relationships/control" Target="../activeX/activeX18.xml"/><Relationship Id="rId2" Type="http://schemas.openxmlformats.org/officeDocument/2006/relationships/customProperty" Target="../customProperty40.bin"/><Relationship Id="rId1" Type="http://schemas.openxmlformats.org/officeDocument/2006/relationships/printerSettings" Target="../printerSettings/printerSettings15.bin"/><Relationship Id="rId6" Type="http://schemas.openxmlformats.org/officeDocument/2006/relationships/vmlDrawing" Target="../drawings/vmlDrawing15.vml"/><Relationship Id="rId5" Type="http://schemas.openxmlformats.org/officeDocument/2006/relationships/drawing" Target="../drawings/drawing15.xml"/><Relationship Id="rId4" Type="http://schemas.openxmlformats.org/officeDocument/2006/relationships/customProperty" Target="../customProperty42.bin"/></Relationships>
</file>

<file path=xl/worksheets/_rels/sheet16.xml.rels><?xml version="1.0" encoding="UTF-8" standalone="yes"?>
<Relationships xmlns="http://schemas.openxmlformats.org/package/2006/relationships"><Relationship Id="rId8" Type="http://schemas.openxmlformats.org/officeDocument/2006/relationships/image" Target="../media/image21.emf"/><Relationship Id="rId3" Type="http://schemas.openxmlformats.org/officeDocument/2006/relationships/customProperty" Target="../customProperty44.bin"/><Relationship Id="rId7" Type="http://schemas.openxmlformats.org/officeDocument/2006/relationships/control" Target="../activeX/activeX19.xml"/><Relationship Id="rId2" Type="http://schemas.openxmlformats.org/officeDocument/2006/relationships/customProperty" Target="../customProperty43.bin"/><Relationship Id="rId1" Type="http://schemas.openxmlformats.org/officeDocument/2006/relationships/printerSettings" Target="../printerSettings/printerSettings16.bin"/><Relationship Id="rId6" Type="http://schemas.openxmlformats.org/officeDocument/2006/relationships/vmlDrawing" Target="../drawings/vmlDrawing16.vml"/><Relationship Id="rId5" Type="http://schemas.openxmlformats.org/officeDocument/2006/relationships/drawing" Target="../drawings/drawing16.xml"/><Relationship Id="rId4" Type="http://schemas.openxmlformats.org/officeDocument/2006/relationships/customProperty" Target="../customProperty45.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customProperty" Target="../customProperty47.bin"/><Relationship Id="rId7" Type="http://schemas.openxmlformats.org/officeDocument/2006/relationships/control" Target="../activeX/activeX20.xml"/><Relationship Id="rId2" Type="http://schemas.openxmlformats.org/officeDocument/2006/relationships/customProperty" Target="../customProperty46.bin"/><Relationship Id="rId1" Type="http://schemas.openxmlformats.org/officeDocument/2006/relationships/printerSettings" Target="../printerSettings/printerSettings17.bin"/><Relationship Id="rId6" Type="http://schemas.openxmlformats.org/officeDocument/2006/relationships/vmlDrawing" Target="../drawings/vmlDrawing17.vml"/><Relationship Id="rId5" Type="http://schemas.openxmlformats.org/officeDocument/2006/relationships/drawing" Target="../drawings/drawing17.xml"/><Relationship Id="rId4" Type="http://schemas.openxmlformats.org/officeDocument/2006/relationships/customProperty" Target="../customProperty48.bin"/></Relationships>
</file>

<file path=xl/worksheets/_rels/sheet18.xml.rels><?xml version="1.0" encoding="UTF-8" standalone="yes"?>
<Relationships xmlns="http://schemas.openxmlformats.org/package/2006/relationships"><Relationship Id="rId8" Type="http://schemas.openxmlformats.org/officeDocument/2006/relationships/image" Target="../media/image23.emf"/><Relationship Id="rId3" Type="http://schemas.openxmlformats.org/officeDocument/2006/relationships/customProperty" Target="../customProperty50.bin"/><Relationship Id="rId7" Type="http://schemas.openxmlformats.org/officeDocument/2006/relationships/control" Target="../activeX/activeX21.xml"/><Relationship Id="rId2" Type="http://schemas.openxmlformats.org/officeDocument/2006/relationships/customProperty" Target="../customProperty49.bin"/><Relationship Id="rId1" Type="http://schemas.openxmlformats.org/officeDocument/2006/relationships/printerSettings" Target="../printerSettings/printerSettings18.bin"/><Relationship Id="rId6" Type="http://schemas.openxmlformats.org/officeDocument/2006/relationships/vmlDrawing" Target="../drawings/vmlDrawing18.vml"/><Relationship Id="rId5" Type="http://schemas.openxmlformats.org/officeDocument/2006/relationships/drawing" Target="../drawings/drawing18.xml"/><Relationship Id="rId4" Type="http://schemas.openxmlformats.org/officeDocument/2006/relationships/customProperty" Target="../customProperty51.bin"/></Relationships>
</file>

<file path=xl/worksheets/_rels/sheet19.xml.rels><?xml version="1.0" encoding="UTF-8" standalone="yes"?>
<Relationships xmlns="http://schemas.openxmlformats.org/package/2006/relationships"><Relationship Id="rId8" Type="http://schemas.openxmlformats.org/officeDocument/2006/relationships/image" Target="../media/image24.emf"/><Relationship Id="rId3" Type="http://schemas.openxmlformats.org/officeDocument/2006/relationships/customProperty" Target="../customProperty53.bin"/><Relationship Id="rId7" Type="http://schemas.openxmlformats.org/officeDocument/2006/relationships/control" Target="../activeX/activeX22.xml"/><Relationship Id="rId2" Type="http://schemas.openxmlformats.org/officeDocument/2006/relationships/customProperty" Target="../customProperty52.bin"/><Relationship Id="rId1" Type="http://schemas.openxmlformats.org/officeDocument/2006/relationships/printerSettings" Target="../printerSettings/printerSettings19.bin"/><Relationship Id="rId6" Type="http://schemas.openxmlformats.org/officeDocument/2006/relationships/vmlDrawing" Target="../drawings/vmlDrawing19.vml"/><Relationship Id="rId5" Type="http://schemas.openxmlformats.org/officeDocument/2006/relationships/drawing" Target="../drawings/drawing19.xml"/><Relationship Id="rId4" Type="http://schemas.openxmlformats.org/officeDocument/2006/relationships/customProperty" Target="../customProperty5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2.bin"/><Relationship Id="rId7" Type="http://schemas.openxmlformats.org/officeDocument/2006/relationships/drawing" Target="../drawings/drawing2.xml"/><Relationship Id="rId2" Type="http://schemas.openxmlformats.org/officeDocument/2006/relationships/hyperlink" Target="mailto:thane.fotopoulos@bell.ca" TargetMode="External"/><Relationship Id="rId1" Type="http://schemas.openxmlformats.org/officeDocument/2006/relationships/hyperlink" Target="mailto:vincent.surette@bell.ca" TargetMode="External"/><Relationship Id="rId6" Type="http://schemas.openxmlformats.org/officeDocument/2006/relationships/customProperty" Target="../customProperty6.bin"/><Relationship Id="rId5" Type="http://schemas.openxmlformats.org/officeDocument/2006/relationships/customProperty" Target="../customProperty5.bin"/><Relationship Id="rId10" Type="http://schemas.openxmlformats.org/officeDocument/2006/relationships/image" Target="../media/image2.emf"/><Relationship Id="rId4" Type="http://schemas.openxmlformats.org/officeDocument/2006/relationships/customProperty" Target="../customProperty4.bin"/><Relationship Id="rId9" Type="http://schemas.openxmlformats.org/officeDocument/2006/relationships/control" Target="../activeX/activeX2.xml"/></Relationships>
</file>

<file path=xl/worksheets/_rels/sheet20.xml.rels><?xml version="1.0" encoding="UTF-8" standalone="yes"?>
<Relationships xmlns="http://schemas.openxmlformats.org/package/2006/relationships"><Relationship Id="rId8" Type="http://schemas.openxmlformats.org/officeDocument/2006/relationships/image" Target="../media/image25.emf"/><Relationship Id="rId3" Type="http://schemas.openxmlformats.org/officeDocument/2006/relationships/customProperty" Target="../customProperty56.bin"/><Relationship Id="rId7" Type="http://schemas.openxmlformats.org/officeDocument/2006/relationships/control" Target="../activeX/activeX23.xml"/><Relationship Id="rId2" Type="http://schemas.openxmlformats.org/officeDocument/2006/relationships/customProperty" Target="../customProperty55.bin"/><Relationship Id="rId1" Type="http://schemas.openxmlformats.org/officeDocument/2006/relationships/printerSettings" Target="../printerSettings/printerSettings20.bin"/><Relationship Id="rId6" Type="http://schemas.openxmlformats.org/officeDocument/2006/relationships/vmlDrawing" Target="../drawings/vmlDrawing20.vml"/><Relationship Id="rId5" Type="http://schemas.openxmlformats.org/officeDocument/2006/relationships/drawing" Target="../drawings/drawing20.xml"/><Relationship Id="rId4" Type="http://schemas.openxmlformats.org/officeDocument/2006/relationships/customProperty" Target="../customProperty57.bin"/></Relationships>
</file>

<file path=xl/worksheets/_rels/sheet21.xml.rels><?xml version="1.0" encoding="UTF-8" standalone="yes"?>
<Relationships xmlns="http://schemas.openxmlformats.org/package/2006/relationships"><Relationship Id="rId8" Type="http://schemas.openxmlformats.org/officeDocument/2006/relationships/image" Target="../media/image26.emf"/><Relationship Id="rId3" Type="http://schemas.openxmlformats.org/officeDocument/2006/relationships/customProperty" Target="../customProperty59.bin"/><Relationship Id="rId7" Type="http://schemas.openxmlformats.org/officeDocument/2006/relationships/control" Target="../activeX/activeX24.xml"/><Relationship Id="rId2" Type="http://schemas.openxmlformats.org/officeDocument/2006/relationships/customProperty" Target="../customProperty58.bin"/><Relationship Id="rId1" Type="http://schemas.openxmlformats.org/officeDocument/2006/relationships/printerSettings" Target="../printerSettings/printerSettings21.bin"/><Relationship Id="rId6" Type="http://schemas.openxmlformats.org/officeDocument/2006/relationships/vmlDrawing" Target="../drawings/vmlDrawing21.vml"/><Relationship Id="rId5" Type="http://schemas.openxmlformats.org/officeDocument/2006/relationships/drawing" Target="../drawings/drawing21.xml"/><Relationship Id="rId4" Type="http://schemas.openxmlformats.org/officeDocument/2006/relationships/customProperty" Target="../customProperty60.bin"/></Relationships>
</file>

<file path=xl/worksheets/_rels/sheet22.xml.rels><?xml version="1.0" encoding="UTF-8" standalone="yes"?>
<Relationships xmlns="http://schemas.openxmlformats.org/package/2006/relationships"><Relationship Id="rId8" Type="http://schemas.openxmlformats.org/officeDocument/2006/relationships/image" Target="../media/image27.emf"/><Relationship Id="rId3" Type="http://schemas.openxmlformats.org/officeDocument/2006/relationships/customProperty" Target="../customProperty62.bin"/><Relationship Id="rId7" Type="http://schemas.openxmlformats.org/officeDocument/2006/relationships/control" Target="../activeX/activeX25.xml"/><Relationship Id="rId2" Type="http://schemas.openxmlformats.org/officeDocument/2006/relationships/customProperty" Target="../customProperty61.bin"/><Relationship Id="rId1" Type="http://schemas.openxmlformats.org/officeDocument/2006/relationships/printerSettings" Target="../printerSettings/printerSettings22.bin"/><Relationship Id="rId6" Type="http://schemas.openxmlformats.org/officeDocument/2006/relationships/vmlDrawing" Target="../drawings/vmlDrawing22.vml"/><Relationship Id="rId5" Type="http://schemas.openxmlformats.org/officeDocument/2006/relationships/drawing" Target="../drawings/drawing22.xml"/><Relationship Id="rId4" Type="http://schemas.openxmlformats.org/officeDocument/2006/relationships/customProperty" Target="../customProperty63.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8" Type="http://schemas.openxmlformats.org/officeDocument/2006/relationships/image" Target="../media/image5.emf"/><Relationship Id="rId3" Type="http://schemas.openxmlformats.org/officeDocument/2006/relationships/customProperty" Target="../customProperty8.bin"/><Relationship Id="rId7" Type="http://schemas.openxmlformats.org/officeDocument/2006/relationships/control" Target="../activeX/activeX3.xml"/><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customProperty" Target="../customProperty9.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47" Type="http://schemas.openxmlformats.org/officeDocument/2006/relationships/ctrlProp" Target="../ctrlProps/ctrlProp35.xml"/><Relationship Id="rId50" Type="http://schemas.openxmlformats.org/officeDocument/2006/relationships/ctrlProp" Target="../ctrlProps/ctrlProp38.xml"/><Relationship Id="rId55" Type="http://schemas.openxmlformats.org/officeDocument/2006/relationships/ctrlProp" Target="../ctrlProps/ctrlProp43.xml"/><Relationship Id="rId63" Type="http://schemas.openxmlformats.org/officeDocument/2006/relationships/ctrlProp" Target="../ctrlProps/ctrlProp51.xml"/><Relationship Id="rId7" Type="http://schemas.openxmlformats.org/officeDocument/2006/relationships/control" Target="../activeX/activeX5.xml"/><Relationship Id="rId2" Type="http://schemas.openxmlformats.org/officeDocument/2006/relationships/customProperty" Target="../customProperty10.bin"/><Relationship Id="rId16" Type="http://schemas.openxmlformats.org/officeDocument/2006/relationships/ctrlProp" Target="../ctrlProps/ctrlProp4.xml"/><Relationship Id="rId29" Type="http://schemas.openxmlformats.org/officeDocument/2006/relationships/ctrlProp" Target="../ctrlProps/ctrlProp17.xml"/><Relationship Id="rId11" Type="http://schemas.openxmlformats.org/officeDocument/2006/relationships/control" Target="../activeX/activeX7.xml"/><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45" Type="http://schemas.openxmlformats.org/officeDocument/2006/relationships/ctrlProp" Target="../ctrlProps/ctrlProp33.xml"/><Relationship Id="rId53" Type="http://schemas.openxmlformats.org/officeDocument/2006/relationships/ctrlProp" Target="../ctrlProps/ctrlProp41.xml"/><Relationship Id="rId58" Type="http://schemas.openxmlformats.org/officeDocument/2006/relationships/ctrlProp" Target="../ctrlProps/ctrlProp46.xml"/><Relationship Id="rId5" Type="http://schemas.openxmlformats.org/officeDocument/2006/relationships/control" Target="../activeX/activeX4.xml"/><Relationship Id="rId61" Type="http://schemas.openxmlformats.org/officeDocument/2006/relationships/ctrlProp" Target="../ctrlProps/ctrlProp49.xml"/><Relationship Id="rId19" Type="http://schemas.openxmlformats.org/officeDocument/2006/relationships/ctrlProp" Target="../ctrlProps/ctrlProp7.xm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43" Type="http://schemas.openxmlformats.org/officeDocument/2006/relationships/ctrlProp" Target="../ctrlProps/ctrlProp31.xml"/><Relationship Id="rId48" Type="http://schemas.openxmlformats.org/officeDocument/2006/relationships/ctrlProp" Target="../ctrlProps/ctrlProp36.xml"/><Relationship Id="rId56" Type="http://schemas.openxmlformats.org/officeDocument/2006/relationships/ctrlProp" Target="../ctrlProps/ctrlProp44.xml"/><Relationship Id="rId64" Type="http://schemas.openxmlformats.org/officeDocument/2006/relationships/ctrlProp" Target="../ctrlProps/ctrlProp52.xml"/><Relationship Id="rId8" Type="http://schemas.openxmlformats.org/officeDocument/2006/relationships/image" Target="../media/image7.emf"/><Relationship Id="rId51" Type="http://schemas.openxmlformats.org/officeDocument/2006/relationships/ctrlProp" Target="../ctrlProps/ctrlProp39.xml"/><Relationship Id="rId3" Type="http://schemas.openxmlformats.org/officeDocument/2006/relationships/drawing" Target="../drawings/drawing4.xml"/><Relationship Id="rId12" Type="http://schemas.openxmlformats.org/officeDocument/2006/relationships/image" Target="../media/image9.emf"/><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 Id="rId46" Type="http://schemas.openxmlformats.org/officeDocument/2006/relationships/ctrlProp" Target="../ctrlProps/ctrlProp34.xml"/><Relationship Id="rId59" Type="http://schemas.openxmlformats.org/officeDocument/2006/relationships/ctrlProp" Target="../ctrlProps/ctrlProp47.xml"/><Relationship Id="rId20" Type="http://schemas.openxmlformats.org/officeDocument/2006/relationships/ctrlProp" Target="../ctrlProps/ctrlProp8.xml"/><Relationship Id="rId41" Type="http://schemas.openxmlformats.org/officeDocument/2006/relationships/ctrlProp" Target="../ctrlProps/ctrlProp29.xml"/><Relationship Id="rId54" Type="http://schemas.openxmlformats.org/officeDocument/2006/relationships/ctrlProp" Target="../ctrlProps/ctrlProp42.xml"/><Relationship Id="rId62" Type="http://schemas.openxmlformats.org/officeDocument/2006/relationships/ctrlProp" Target="../ctrlProps/ctrlProp50.xml"/><Relationship Id="rId1" Type="http://schemas.openxmlformats.org/officeDocument/2006/relationships/printerSettings" Target="../printerSettings/printerSettings4.bin"/><Relationship Id="rId6" Type="http://schemas.openxmlformats.org/officeDocument/2006/relationships/image" Target="../media/image6.emf"/><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49" Type="http://schemas.openxmlformats.org/officeDocument/2006/relationships/ctrlProp" Target="../ctrlProps/ctrlProp37.xml"/><Relationship Id="rId57" Type="http://schemas.openxmlformats.org/officeDocument/2006/relationships/ctrlProp" Target="../ctrlProps/ctrlProp45.xml"/><Relationship Id="rId10" Type="http://schemas.openxmlformats.org/officeDocument/2006/relationships/image" Target="../media/image8.emf"/><Relationship Id="rId31" Type="http://schemas.openxmlformats.org/officeDocument/2006/relationships/ctrlProp" Target="../ctrlProps/ctrlProp19.xml"/><Relationship Id="rId44" Type="http://schemas.openxmlformats.org/officeDocument/2006/relationships/ctrlProp" Target="../ctrlProps/ctrlProp32.xml"/><Relationship Id="rId52" Type="http://schemas.openxmlformats.org/officeDocument/2006/relationships/ctrlProp" Target="../ctrlProps/ctrlProp40.xml"/><Relationship Id="rId60" Type="http://schemas.openxmlformats.org/officeDocument/2006/relationships/ctrlProp" Target="../ctrlProps/ctrlProp48.xml"/><Relationship Id="rId4" Type="http://schemas.openxmlformats.org/officeDocument/2006/relationships/vmlDrawing" Target="../drawings/vmlDrawing4.vml"/><Relationship Id="rId9" Type="http://schemas.openxmlformats.org/officeDocument/2006/relationships/control" Target="../activeX/activeX6.xml"/></Relationships>
</file>

<file path=xl/worksheets/_rels/sheet5.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customProperty" Target="../customProperty12.bin"/><Relationship Id="rId7" Type="http://schemas.openxmlformats.org/officeDocument/2006/relationships/control" Target="../activeX/activeX8.xml"/><Relationship Id="rId2" Type="http://schemas.openxmlformats.org/officeDocument/2006/relationships/customProperty" Target="../customProperty11.bin"/><Relationship Id="rId1" Type="http://schemas.openxmlformats.org/officeDocument/2006/relationships/printerSettings" Target="../printerSettings/printerSettings5.bin"/><Relationship Id="rId6" Type="http://schemas.openxmlformats.org/officeDocument/2006/relationships/vmlDrawing" Target="../drawings/vmlDrawing5.vml"/><Relationship Id="rId5" Type="http://schemas.openxmlformats.org/officeDocument/2006/relationships/drawing" Target="../drawings/drawing5.xml"/><Relationship Id="rId4" Type="http://schemas.openxmlformats.org/officeDocument/2006/relationships/customProperty" Target="../customProperty13.bin"/></Relationships>
</file>

<file path=xl/worksheets/_rels/sheet6.x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customProperty" Target="../customProperty15.bin"/><Relationship Id="rId7" Type="http://schemas.openxmlformats.org/officeDocument/2006/relationships/control" Target="../activeX/activeX9.xml"/><Relationship Id="rId2" Type="http://schemas.openxmlformats.org/officeDocument/2006/relationships/customProperty" Target="../customProperty14.bin"/><Relationship Id="rId1" Type="http://schemas.openxmlformats.org/officeDocument/2006/relationships/printerSettings" Target="../printerSettings/printerSettings6.bin"/><Relationship Id="rId6" Type="http://schemas.openxmlformats.org/officeDocument/2006/relationships/vmlDrawing" Target="../drawings/vmlDrawing6.vml"/><Relationship Id="rId5" Type="http://schemas.openxmlformats.org/officeDocument/2006/relationships/drawing" Target="../drawings/drawing6.xml"/><Relationship Id="rId4" Type="http://schemas.openxmlformats.org/officeDocument/2006/relationships/customProperty" Target="../customProperty16.bin"/></Relationships>
</file>

<file path=xl/worksheets/_rels/sheet7.xml.rels><?xml version="1.0" encoding="UTF-8" standalone="yes"?>
<Relationships xmlns="http://schemas.openxmlformats.org/package/2006/relationships"><Relationship Id="rId8" Type="http://schemas.openxmlformats.org/officeDocument/2006/relationships/image" Target="../media/image12.emf"/><Relationship Id="rId3" Type="http://schemas.openxmlformats.org/officeDocument/2006/relationships/customProperty" Target="../customProperty18.bin"/><Relationship Id="rId7" Type="http://schemas.openxmlformats.org/officeDocument/2006/relationships/control" Target="../activeX/activeX10.xml"/><Relationship Id="rId2" Type="http://schemas.openxmlformats.org/officeDocument/2006/relationships/customProperty" Target="../customProperty17.bin"/><Relationship Id="rId1" Type="http://schemas.openxmlformats.org/officeDocument/2006/relationships/printerSettings" Target="../printerSettings/printerSettings7.bin"/><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customProperty" Target="../customProperty19.bin"/></Relationships>
</file>

<file path=xl/worksheets/_rels/sheet8.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customProperty" Target="../customProperty21.bin"/><Relationship Id="rId7" Type="http://schemas.openxmlformats.org/officeDocument/2006/relationships/control" Target="../activeX/activeX11.xml"/><Relationship Id="rId2" Type="http://schemas.openxmlformats.org/officeDocument/2006/relationships/customProperty" Target="../customProperty20.bin"/><Relationship Id="rId1" Type="http://schemas.openxmlformats.org/officeDocument/2006/relationships/printerSettings" Target="../printerSettings/printerSettings8.bin"/><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customProperty" Target="../customProperty22.bin"/></Relationships>
</file>

<file path=xl/worksheets/_rels/sheet9.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customProperty" Target="../customProperty24.bin"/><Relationship Id="rId7" Type="http://schemas.openxmlformats.org/officeDocument/2006/relationships/control" Target="../activeX/activeX12.xml"/><Relationship Id="rId2" Type="http://schemas.openxmlformats.org/officeDocument/2006/relationships/customProperty" Target="../customProperty23.bin"/><Relationship Id="rId1" Type="http://schemas.openxmlformats.org/officeDocument/2006/relationships/printerSettings" Target="../printerSettings/printerSettings9.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customProperty" Target="../customProperty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7:A8"/>
  <sheetViews>
    <sheetView workbookViewId="0">
      <selection activeCell="G11" sqref="G11"/>
    </sheetView>
  </sheetViews>
  <sheetFormatPr defaultRowHeight="12.75"/>
  <sheetData>
    <row r="7" spans="1:1" ht="26.25">
      <c r="A7" s="41"/>
    </row>
    <row r="8" spans="1:1" ht="26.25">
      <c r="A8" s="41" t="str">
        <f>IF(_xll.EPMRetrieveData(,"CONSOLIDATED")=0,"CONSOLIDATED","IMPACTED")</f>
        <v>IMPACTED</v>
      </c>
    </row>
  </sheetData>
  <pageMargins left="0.7" right="0.7" top="0.75" bottom="0.75" header="0.3" footer="0.3"/>
  <pageSetup orientation="landscape" r:id="rId1"/>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3553" r:id="rId7" name="FPMExcelClientSheetOptionstb1">
          <controlPr defaultSize="0" autoLine="0" r:id="rId8">
            <anchor moveWithCells="1" sizeWithCells="1">
              <from>
                <xdr:col>0</xdr:col>
                <xdr:colOff>0</xdr:colOff>
                <xdr:row>0</xdr:row>
                <xdr:rowOff>0</xdr:rowOff>
              </from>
              <to>
                <xdr:col>0</xdr:col>
                <xdr:colOff>19050</xdr:colOff>
                <xdr:row>0</xdr:row>
                <xdr:rowOff>9525</xdr:rowOff>
              </to>
            </anchor>
          </controlPr>
        </control>
      </mc:Choice>
      <mc:Fallback>
        <control shapeId="23553" r:id="rId7" name="FPMExcelClientSheetOptionstb1"/>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G322"/>
  <sheetViews>
    <sheetView showGridLines="0" view="pageBreakPreview" zoomScale="80" zoomScaleNormal="70" zoomScaleSheetLayoutView="80" zoomScalePageLayoutView="62" workbookViewId="0"/>
  </sheetViews>
  <sheetFormatPr defaultColWidth="9.140625" defaultRowHeight="25.5"/>
  <cols>
    <col min="1" max="1" width="3.7109375" style="626" customWidth="1"/>
    <col min="2" max="2" width="120.28515625" style="626" customWidth="1"/>
    <col min="3" max="3" width="21.7109375" style="1221" customWidth="1"/>
    <col min="4" max="4" width="18.7109375" style="1221" customWidth="1"/>
    <col min="5" max="5" width="2" style="626" customWidth="1"/>
    <col min="6" max="6" width="23.5703125" style="626" customWidth="1"/>
    <col min="7" max="7" width="13.140625" style="456" bestFit="1" customWidth="1"/>
    <col min="8" max="16384" width="9.140625" style="456"/>
  </cols>
  <sheetData>
    <row r="1" spans="1:7" ht="26.25">
      <c r="A1" s="1050"/>
      <c r="B1" s="1050"/>
      <c r="C1" s="1050"/>
      <c r="D1" s="1050"/>
      <c r="E1" s="1050"/>
      <c r="F1" s="1180" t="s">
        <v>363</v>
      </c>
    </row>
    <row r="2" spans="1:7" ht="19.5" customHeight="1" thickBot="1">
      <c r="A2" s="1018"/>
      <c r="B2" s="1018"/>
      <c r="C2" s="1018"/>
      <c r="D2" s="1018"/>
      <c r="E2" s="1018"/>
      <c r="F2" s="1018"/>
    </row>
    <row r="3" spans="1:7" ht="48" customHeight="1" thickTop="1">
      <c r="A3" s="1342" t="s">
        <v>79</v>
      </c>
      <c r="B3" s="1343"/>
      <c r="C3" s="1344" t="s">
        <v>382</v>
      </c>
      <c r="D3" s="1345" t="s">
        <v>381</v>
      </c>
      <c r="E3" s="1346"/>
      <c r="F3" s="1346" t="s">
        <v>31</v>
      </c>
    </row>
    <row r="4" spans="1:7" s="626" customFormat="1" ht="22.5" customHeight="1">
      <c r="A4" s="953" t="s">
        <v>338</v>
      </c>
      <c r="B4" s="953"/>
      <c r="C4" s="1356"/>
      <c r="D4" s="954"/>
      <c r="E4" s="953"/>
      <c r="F4" s="953"/>
    </row>
    <row r="5" spans="1:7" s="1352" customFormat="1" ht="22.5" customHeight="1">
      <c r="A5" s="905" t="s">
        <v>212</v>
      </c>
      <c r="B5" s="905"/>
      <c r="C5" s="1347"/>
      <c r="D5" s="907"/>
      <c r="E5" s="905"/>
      <c r="F5" s="905"/>
    </row>
    <row r="6" spans="1:7" s="1352" customFormat="1" ht="22.5" customHeight="1">
      <c r="A6" s="900" t="s">
        <v>339</v>
      </c>
      <c r="B6" s="905"/>
      <c r="C6" s="1020">
        <v>1774</v>
      </c>
      <c r="D6" s="1348">
        <v>1723</v>
      </c>
      <c r="E6" s="1348"/>
      <c r="F6" s="1349">
        <v>2.9599535693557749E-2</v>
      </c>
      <c r="G6" s="1353"/>
    </row>
    <row r="7" spans="1:7" s="626" customFormat="1" ht="22.5" customHeight="1">
      <c r="A7" s="900" t="s">
        <v>355</v>
      </c>
      <c r="B7" s="900"/>
      <c r="C7" s="1020">
        <v>2012</v>
      </c>
      <c r="D7" s="901">
        <v>2001</v>
      </c>
      <c r="E7" s="901"/>
      <c r="F7" s="1349">
        <v>5.4972513743128436E-3</v>
      </c>
      <c r="G7" s="1353"/>
    </row>
    <row r="8" spans="1:7" s="626" customFormat="1" ht="22.5" customHeight="1">
      <c r="A8" s="900" t="s">
        <v>356</v>
      </c>
      <c r="B8" s="900"/>
      <c r="C8" s="1140">
        <v>683</v>
      </c>
      <c r="D8" s="901">
        <v>726</v>
      </c>
      <c r="E8" s="901"/>
      <c r="F8" s="1349">
        <v>-5.9228650137741048E-2</v>
      </c>
      <c r="G8" s="1353"/>
    </row>
    <row r="9" spans="1:7" s="626" customFormat="1" ht="22.5" customHeight="1">
      <c r="A9" s="900" t="s">
        <v>357</v>
      </c>
      <c r="B9" s="900"/>
      <c r="C9" s="1350">
        <v>81</v>
      </c>
      <c r="D9" s="904">
        <v>78</v>
      </c>
      <c r="E9" s="904"/>
      <c r="F9" s="1349">
        <v>3.8461538461538464E-2</v>
      </c>
      <c r="G9" s="1353"/>
    </row>
    <row r="10" spans="1:7" s="626" customFormat="1" ht="22.5" customHeight="1">
      <c r="A10" s="905" t="s">
        <v>207</v>
      </c>
      <c r="B10" s="905"/>
      <c r="C10" s="1069">
        <v>4550</v>
      </c>
      <c r="D10" s="901">
        <v>4528</v>
      </c>
      <c r="E10" s="901"/>
      <c r="F10" s="1070">
        <v>4.8586572438162542E-3</v>
      </c>
      <c r="G10" s="1353"/>
    </row>
    <row r="11" spans="1:7" s="626" customFormat="1" ht="25.5" customHeight="1">
      <c r="A11" s="900" t="s">
        <v>208</v>
      </c>
      <c r="B11" s="900"/>
      <c r="C11" s="1020">
        <v>6</v>
      </c>
      <c r="D11" s="901">
        <v>7</v>
      </c>
      <c r="E11" s="901"/>
      <c r="F11" s="1160">
        <v>-0.14285714285714285</v>
      </c>
      <c r="G11" s="1353"/>
    </row>
    <row r="12" spans="1:7" s="626" customFormat="1" ht="22.5" customHeight="1">
      <c r="A12" s="1003" t="s">
        <v>272</v>
      </c>
      <c r="B12" s="1003"/>
      <c r="C12" s="1021">
        <v>4556</v>
      </c>
      <c r="D12" s="1005">
        <v>4535</v>
      </c>
      <c r="E12" s="1005"/>
      <c r="F12" s="1019">
        <v>4.6306504961411248E-3</v>
      </c>
      <c r="G12" s="1353"/>
    </row>
    <row r="13" spans="1:7" s="626" customFormat="1" ht="22.5" customHeight="1">
      <c r="A13" s="900" t="s">
        <v>339</v>
      </c>
      <c r="B13" s="905"/>
      <c r="C13" s="1020">
        <v>684</v>
      </c>
      <c r="D13" s="1348">
        <v>626</v>
      </c>
      <c r="E13" s="901"/>
      <c r="F13" s="1070">
        <v>9.2651757188498399E-2</v>
      </c>
      <c r="G13" s="1353"/>
    </row>
    <row r="14" spans="1:7" s="626" customFormat="1" ht="22.5" customHeight="1">
      <c r="A14" s="900" t="s">
        <v>361</v>
      </c>
      <c r="B14" s="900"/>
      <c r="C14" s="1351">
        <v>135</v>
      </c>
      <c r="D14" s="921">
        <v>206</v>
      </c>
      <c r="E14" s="921"/>
      <c r="F14" s="1349">
        <v>-0.3446601941747573</v>
      </c>
      <c r="G14" s="1353"/>
    </row>
    <row r="15" spans="1:7" s="626" customFormat="1" ht="22.5" customHeight="1">
      <c r="A15" s="1003" t="s">
        <v>364</v>
      </c>
      <c r="B15" s="1003"/>
      <c r="C15" s="1021">
        <v>819</v>
      </c>
      <c r="D15" s="1005">
        <v>832</v>
      </c>
      <c r="E15" s="1005"/>
      <c r="F15" s="1051">
        <v>-1.5625E-2</v>
      </c>
      <c r="G15" s="1353"/>
    </row>
    <row r="16" spans="1:7" s="626" customFormat="1" ht="22.5" customHeight="1">
      <c r="A16" s="905" t="s">
        <v>202</v>
      </c>
      <c r="B16" s="905"/>
      <c r="C16" s="1020">
        <v>5369</v>
      </c>
      <c r="D16" s="901">
        <v>5360</v>
      </c>
      <c r="E16" s="901"/>
      <c r="F16" s="1070">
        <v>1.6791044776119403E-3</v>
      </c>
      <c r="G16" s="1353"/>
    </row>
    <row r="17" spans="1:7" s="626" customFormat="1" ht="22.5" customHeight="1">
      <c r="A17" s="1007" t="s">
        <v>201</v>
      </c>
      <c r="B17" s="1007"/>
      <c r="C17" s="1022">
        <v>5375</v>
      </c>
      <c r="D17" s="1009">
        <v>5367</v>
      </c>
      <c r="E17" s="1009"/>
      <c r="F17" s="1019">
        <v>1.4905906465436929E-3</v>
      </c>
      <c r="G17" s="1353"/>
    </row>
    <row r="18" spans="1:7" s="626" customFormat="1" ht="22.5" customHeight="1">
      <c r="A18" s="531" t="s">
        <v>137</v>
      </c>
      <c r="B18" s="531"/>
      <c r="C18" s="1350">
        <v>-2927</v>
      </c>
      <c r="D18" s="904">
        <v>-2961</v>
      </c>
      <c r="E18" s="904"/>
      <c r="F18" s="1349">
        <v>1.1482607227288078E-2</v>
      </c>
      <c r="G18" s="1353"/>
    </row>
    <row r="19" spans="1:7" s="626" customFormat="1" ht="22.5" customHeight="1">
      <c r="A19" s="1044" t="s">
        <v>98</v>
      </c>
      <c r="B19" s="1044"/>
      <c r="C19" s="1140">
        <v>2448</v>
      </c>
      <c r="D19" s="912">
        <v>2406</v>
      </c>
      <c r="E19" s="912"/>
      <c r="F19" s="1070">
        <v>1.7456359102244388E-2</v>
      </c>
      <c r="G19" s="1353"/>
    </row>
    <row r="20" spans="1:7" s="1354" customFormat="1" ht="22.5" customHeight="1">
      <c r="A20" s="530" t="s">
        <v>191</v>
      </c>
      <c r="B20" s="530"/>
      <c r="C20" s="1080">
        <v>0.45544186046511625</v>
      </c>
      <c r="D20" s="929">
        <v>0.44829513694801565</v>
      </c>
      <c r="E20" s="929"/>
      <c r="F20" s="1081">
        <v>0.70000000000000062</v>
      </c>
      <c r="G20" s="1353"/>
    </row>
    <row r="21" spans="1:7" s="626" customFormat="1" ht="12.75" customHeight="1">
      <c r="A21" s="1044"/>
      <c r="B21" s="1044"/>
      <c r="C21" s="1020"/>
      <c r="D21" s="901"/>
      <c r="E21" s="901"/>
      <c r="F21" s="901"/>
      <c r="G21" s="1353"/>
    </row>
    <row r="22" spans="1:7" s="626" customFormat="1" ht="22.5" customHeight="1">
      <c r="A22" s="531" t="s">
        <v>78</v>
      </c>
      <c r="B22" s="531"/>
      <c r="C22" s="1140">
        <v>975</v>
      </c>
      <c r="D22" s="901">
        <v>1052</v>
      </c>
      <c r="E22" s="901"/>
      <c r="F22" s="1349">
        <v>7.3193916349809887E-2</v>
      </c>
      <c r="G22" s="1353"/>
    </row>
    <row r="23" spans="1:7" s="1355" customFormat="1" ht="22.5" customHeight="1" thickBot="1">
      <c r="A23" s="1078" t="s">
        <v>157</v>
      </c>
      <c r="B23" s="1078"/>
      <c r="C23" s="1154">
        <v>0.18139534883720931</v>
      </c>
      <c r="D23" s="934">
        <v>0.19601267002049563</v>
      </c>
      <c r="E23" s="934"/>
      <c r="F23" s="1081">
        <v>1.5000000000000013</v>
      </c>
      <c r="G23" s="1353"/>
    </row>
    <row r="24" spans="1:7" ht="15" customHeight="1" thickTop="1">
      <c r="A24" s="625"/>
      <c r="B24" s="625"/>
      <c r="C24" s="1018"/>
      <c r="D24" s="1018"/>
      <c r="E24" s="625"/>
      <c r="F24" s="625"/>
    </row>
    <row r="25" spans="1:7" ht="15" customHeight="1">
      <c r="A25" s="625"/>
      <c r="B25" s="625"/>
      <c r="C25" s="1018"/>
      <c r="D25" s="1018"/>
      <c r="E25" s="625"/>
      <c r="F25" s="625"/>
    </row>
    <row r="26" spans="1:7" ht="15" customHeight="1">
      <c r="A26" s="625"/>
      <c r="B26" s="625"/>
      <c r="C26" s="1018"/>
      <c r="D26" s="1018"/>
      <c r="E26" s="625"/>
      <c r="F26" s="625"/>
    </row>
    <row r="27" spans="1:7" ht="15" customHeight="1">
      <c r="A27" s="625"/>
      <c r="B27" s="625"/>
      <c r="C27" s="1018"/>
      <c r="D27" s="1018"/>
      <c r="E27" s="625"/>
      <c r="F27" s="625"/>
    </row>
    <row r="28" spans="1:7" ht="15" customHeight="1">
      <c r="A28" s="625"/>
      <c r="B28" s="625"/>
      <c r="C28" s="1018"/>
      <c r="D28" s="1018"/>
      <c r="E28" s="625"/>
      <c r="F28" s="625"/>
    </row>
    <row r="29" spans="1:7" ht="15" customHeight="1">
      <c r="A29" s="625"/>
      <c r="B29" s="625"/>
      <c r="C29" s="1018"/>
      <c r="D29" s="1018"/>
      <c r="E29" s="625"/>
      <c r="F29" s="625"/>
    </row>
    <row r="30" spans="1:7" ht="15" customHeight="1">
      <c r="A30" s="625"/>
      <c r="B30" s="625"/>
      <c r="C30" s="1018"/>
      <c r="D30" s="1018"/>
      <c r="E30" s="625"/>
      <c r="F30" s="625"/>
    </row>
    <row r="31" spans="1:7" ht="15" customHeight="1">
      <c r="A31" s="625"/>
      <c r="B31" s="625"/>
      <c r="C31" s="1018"/>
      <c r="D31" s="1018"/>
      <c r="E31" s="625"/>
      <c r="F31" s="625"/>
    </row>
    <row r="32" spans="1:7" ht="15" customHeight="1">
      <c r="A32" s="625"/>
      <c r="B32" s="625"/>
      <c r="C32" s="1018"/>
      <c r="D32" s="1018"/>
      <c r="E32" s="625"/>
      <c r="F32" s="625"/>
    </row>
    <row r="33" spans="1:6" ht="15" customHeight="1">
      <c r="A33" s="625"/>
      <c r="B33" s="625"/>
      <c r="C33" s="1018"/>
      <c r="D33" s="1018"/>
      <c r="E33" s="625"/>
      <c r="F33" s="625"/>
    </row>
    <row r="34" spans="1:6" ht="15" customHeight="1">
      <c r="A34" s="625"/>
      <c r="B34" s="625"/>
      <c r="C34" s="1018"/>
      <c r="D34" s="1018"/>
      <c r="E34" s="625"/>
      <c r="F34" s="625"/>
    </row>
    <row r="35" spans="1:6" ht="15" customHeight="1">
      <c r="A35" s="625"/>
      <c r="B35" s="625"/>
      <c r="C35" s="1018"/>
      <c r="D35" s="1018"/>
      <c r="E35" s="625"/>
      <c r="F35" s="625"/>
    </row>
    <row r="36" spans="1:6" ht="15" customHeight="1">
      <c r="A36" s="625"/>
      <c r="B36" s="625"/>
      <c r="C36" s="1018"/>
      <c r="D36" s="1018"/>
      <c r="E36" s="625"/>
      <c r="F36" s="625"/>
    </row>
    <row r="37" spans="1:6" ht="15" customHeight="1">
      <c r="A37" s="625"/>
      <c r="B37" s="625"/>
      <c r="C37" s="1018"/>
      <c r="D37" s="1018"/>
      <c r="E37" s="625"/>
      <c r="F37" s="625"/>
    </row>
    <row r="38" spans="1:6" ht="15" customHeight="1">
      <c r="A38" s="625"/>
      <c r="B38" s="625"/>
      <c r="C38" s="1018"/>
      <c r="D38" s="1018"/>
      <c r="E38" s="625"/>
      <c r="F38" s="625"/>
    </row>
    <row r="39" spans="1:6" ht="15" customHeight="1">
      <c r="A39" s="625"/>
      <c r="B39" s="625"/>
      <c r="C39" s="1018"/>
      <c r="D39" s="1018"/>
      <c r="E39" s="625"/>
      <c r="F39" s="625"/>
    </row>
    <row r="40" spans="1:6" ht="15" customHeight="1">
      <c r="A40" s="625"/>
      <c r="B40" s="625"/>
      <c r="C40" s="1018"/>
      <c r="D40" s="1018"/>
      <c r="E40" s="625"/>
      <c r="F40" s="625"/>
    </row>
    <row r="41" spans="1:6" ht="15" customHeight="1">
      <c r="A41" s="625"/>
      <c r="B41" s="625"/>
      <c r="C41" s="1018"/>
      <c r="D41" s="1018"/>
      <c r="E41" s="625"/>
      <c r="F41" s="625"/>
    </row>
    <row r="42" spans="1:6" ht="15" customHeight="1">
      <c r="A42" s="625"/>
      <c r="B42" s="625"/>
      <c r="C42" s="1018"/>
      <c r="D42" s="1018"/>
      <c r="E42" s="625"/>
      <c r="F42" s="625"/>
    </row>
    <row r="43" spans="1:6" ht="15" customHeight="1">
      <c r="A43" s="625"/>
      <c r="B43" s="625"/>
      <c r="C43" s="1018"/>
      <c r="D43" s="1018"/>
      <c r="E43" s="625"/>
      <c r="F43" s="625"/>
    </row>
    <row r="44" spans="1:6" ht="15" customHeight="1">
      <c r="A44" s="625"/>
      <c r="B44" s="625"/>
      <c r="C44" s="1018"/>
      <c r="D44" s="1018"/>
      <c r="E44" s="625"/>
      <c r="F44" s="625"/>
    </row>
    <row r="45" spans="1:6" ht="15" customHeight="1">
      <c r="A45" s="625"/>
      <c r="B45" s="625"/>
      <c r="C45" s="1018"/>
      <c r="D45" s="1018"/>
      <c r="E45" s="625"/>
      <c r="F45" s="625"/>
    </row>
    <row r="46" spans="1:6" ht="15" customHeight="1">
      <c r="A46" s="625"/>
      <c r="B46" s="625"/>
      <c r="C46" s="1018"/>
      <c r="D46" s="1018"/>
      <c r="E46" s="625"/>
      <c r="F46" s="625"/>
    </row>
    <row r="47" spans="1:6" ht="15" customHeight="1">
      <c r="A47" s="625"/>
      <c r="B47" s="625"/>
      <c r="C47" s="1018"/>
      <c r="D47" s="1018"/>
      <c r="E47" s="625"/>
      <c r="F47" s="625"/>
    </row>
    <row r="48" spans="1:6" ht="15" customHeight="1">
      <c r="A48" s="625"/>
      <c r="B48" s="625"/>
      <c r="C48" s="1018"/>
      <c r="D48" s="1018"/>
      <c r="E48" s="625"/>
      <c r="F48" s="625"/>
    </row>
    <row r="49" spans="1:6" ht="15" customHeight="1">
      <c r="A49" s="625"/>
      <c r="B49" s="625"/>
      <c r="C49" s="1018"/>
      <c r="D49" s="1018"/>
      <c r="E49" s="625"/>
      <c r="F49" s="625"/>
    </row>
    <row r="50" spans="1:6" ht="15" customHeight="1">
      <c r="A50" s="625"/>
      <c r="B50" s="625"/>
      <c r="C50" s="1018"/>
      <c r="D50" s="1018"/>
      <c r="E50" s="625"/>
      <c r="F50" s="625"/>
    </row>
    <row r="51" spans="1:6" ht="15" customHeight="1">
      <c r="A51" s="625"/>
      <c r="B51" s="625"/>
      <c r="C51" s="1018"/>
      <c r="D51" s="1018"/>
      <c r="E51" s="625"/>
      <c r="F51" s="625"/>
    </row>
    <row r="52" spans="1:6" ht="15" customHeight="1">
      <c r="A52" s="625"/>
      <c r="B52" s="625"/>
      <c r="C52" s="1018"/>
      <c r="D52" s="1018"/>
      <c r="E52" s="625"/>
      <c r="F52" s="625"/>
    </row>
    <row r="53" spans="1:6" ht="15" customHeight="1">
      <c r="A53" s="625"/>
      <c r="B53" s="625"/>
      <c r="C53" s="1018"/>
      <c r="D53" s="1018"/>
      <c r="E53" s="625"/>
      <c r="F53" s="625"/>
    </row>
    <row r="54" spans="1:6" ht="15" customHeight="1">
      <c r="A54" s="625"/>
      <c r="B54" s="625"/>
      <c r="C54" s="1018"/>
      <c r="D54" s="1018"/>
      <c r="E54" s="625"/>
      <c r="F54" s="625"/>
    </row>
    <row r="55" spans="1:6" ht="15" customHeight="1">
      <c r="A55" s="625"/>
      <c r="B55" s="625"/>
      <c r="C55" s="1018"/>
      <c r="D55" s="1018"/>
      <c r="E55" s="625"/>
      <c r="F55" s="625"/>
    </row>
    <row r="56" spans="1:6" ht="15" customHeight="1">
      <c r="A56" s="625"/>
      <c r="B56" s="625"/>
      <c r="C56" s="1018"/>
      <c r="D56" s="1018"/>
      <c r="E56" s="625"/>
      <c r="F56" s="625"/>
    </row>
    <row r="57" spans="1:6" ht="15" customHeight="1">
      <c r="A57" s="625"/>
      <c r="B57" s="625"/>
      <c r="C57" s="1018"/>
      <c r="D57" s="1018"/>
      <c r="E57" s="625"/>
      <c r="F57" s="625"/>
    </row>
    <row r="58" spans="1:6" ht="15" customHeight="1">
      <c r="A58" s="625"/>
      <c r="B58" s="625"/>
      <c r="C58" s="1018"/>
      <c r="D58" s="1018"/>
      <c r="E58" s="625"/>
      <c r="F58" s="625"/>
    </row>
    <row r="59" spans="1:6" ht="15" customHeight="1">
      <c r="A59" s="625"/>
      <c r="B59" s="625"/>
      <c r="C59" s="1018"/>
      <c r="D59" s="1018"/>
      <c r="E59" s="625"/>
      <c r="F59" s="625"/>
    </row>
    <row r="60" spans="1:6" ht="15" customHeight="1">
      <c r="A60" s="625"/>
      <c r="B60" s="625"/>
      <c r="C60" s="1018"/>
      <c r="D60" s="1018"/>
      <c r="E60" s="625"/>
      <c r="F60" s="625"/>
    </row>
    <row r="61" spans="1:6" ht="15" customHeight="1">
      <c r="A61" s="625"/>
      <c r="B61" s="625"/>
      <c r="C61" s="1018"/>
      <c r="D61" s="1018"/>
      <c r="E61" s="625"/>
      <c r="F61" s="625"/>
    </row>
    <row r="62" spans="1:6" ht="15" customHeight="1">
      <c r="A62" s="625"/>
      <c r="B62" s="625"/>
      <c r="C62" s="1018"/>
      <c r="D62" s="1018"/>
      <c r="E62" s="625"/>
      <c r="F62" s="625"/>
    </row>
    <row r="63" spans="1:6" ht="15" customHeight="1">
      <c r="A63" s="625"/>
      <c r="B63" s="625"/>
      <c r="C63" s="1018"/>
      <c r="D63" s="1018"/>
      <c r="E63" s="625"/>
      <c r="F63" s="625"/>
    </row>
    <row r="64" spans="1:6" ht="15" customHeight="1">
      <c r="A64" s="625"/>
      <c r="B64" s="625"/>
      <c r="C64" s="1018"/>
      <c r="D64" s="1018"/>
      <c r="E64" s="625"/>
      <c r="F64" s="625"/>
    </row>
    <row r="65" spans="1:6" ht="15" customHeight="1">
      <c r="A65" s="625"/>
      <c r="B65" s="625"/>
      <c r="C65" s="1018"/>
      <c r="D65" s="1018"/>
      <c r="E65" s="625"/>
      <c r="F65" s="625"/>
    </row>
    <row r="66" spans="1:6" ht="15" customHeight="1">
      <c r="A66" s="625"/>
      <c r="B66" s="625"/>
      <c r="C66" s="1018"/>
      <c r="D66" s="1018"/>
      <c r="E66" s="625"/>
      <c r="F66" s="625"/>
    </row>
    <row r="67" spans="1:6" ht="15" customHeight="1">
      <c r="A67" s="625"/>
      <c r="B67" s="625"/>
      <c r="C67" s="1018"/>
      <c r="D67" s="1018"/>
      <c r="E67" s="625"/>
      <c r="F67" s="625"/>
    </row>
    <row r="68" spans="1:6" ht="15" customHeight="1">
      <c r="A68" s="625"/>
      <c r="B68" s="625"/>
      <c r="C68" s="1018"/>
      <c r="D68" s="1018"/>
      <c r="E68" s="625"/>
      <c r="F68" s="625"/>
    </row>
    <row r="69" spans="1:6" ht="15" customHeight="1">
      <c r="A69" s="625"/>
      <c r="B69" s="625"/>
      <c r="C69" s="1018"/>
      <c r="D69" s="1018"/>
      <c r="E69" s="625"/>
      <c r="F69" s="625"/>
    </row>
    <row r="70" spans="1:6" ht="15" customHeight="1">
      <c r="A70" s="625"/>
      <c r="B70" s="625"/>
      <c r="C70" s="1018"/>
      <c r="D70" s="1018"/>
      <c r="E70" s="625"/>
      <c r="F70" s="625"/>
    </row>
    <row r="71" spans="1:6" ht="15" customHeight="1">
      <c r="A71" s="625"/>
      <c r="B71" s="625"/>
      <c r="C71" s="1018"/>
      <c r="D71" s="1018"/>
      <c r="E71" s="625"/>
      <c r="F71" s="625"/>
    </row>
    <row r="72" spans="1:6" ht="15" customHeight="1">
      <c r="A72" s="625"/>
      <c r="B72" s="625"/>
      <c r="C72" s="1018"/>
      <c r="D72" s="1018"/>
      <c r="E72" s="625"/>
      <c r="F72" s="625"/>
    </row>
    <row r="73" spans="1:6" ht="15" customHeight="1">
      <c r="A73" s="625"/>
      <c r="B73" s="625"/>
      <c r="C73" s="1018"/>
      <c r="D73" s="1018"/>
      <c r="E73" s="625"/>
      <c r="F73" s="625"/>
    </row>
    <row r="74" spans="1:6" ht="15" customHeight="1">
      <c r="A74" s="625"/>
      <c r="B74" s="625"/>
      <c r="C74" s="1018"/>
      <c r="D74" s="1018"/>
      <c r="E74" s="625"/>
      <c r="F74" s="625"/>
    </row>
    <row r="75" spans="1:6" ht="15" customHeight="1">
      <c r="A75" s="625"/>
      <c r="B75" s="625"/>
      <c r="C75" s="1018"/>
      <c r="D75" s="1018"/>
      <c r="E75" s="625"/>
      <c r="F75" s="625"/>
    </row>
    <row r="76" spans="1:6" ht="15" customHeight="1">
      <c r="A76" s="625"/>
      <c r="B76" s="625"/>
      <c r="C76" s="1018"/>
      <c r="D76" s="1018"/>
      <c r="E76" s="625"/>
      <c r="F76" s="625"/>
    </row>
    <row r="77" spans="1:6" ht="15" customHeight="1">
      <c r="A77" s="625"/>
      <c r="B77" s="625"/>
      <c r="C77" s="1018"/>
      <c r="D77" s="1018"/>
      <c r="E77" s="625"/>
      <c r="F77" s="625"/>
    </row>
    <row r="78" spans="1:6" ht="15" customHeight="1">
      <c r="A78" s="625"/>
      <c r="B78" s="625"/>
      <c r="C78" s="1018"/>
      <c r="D78" s="1018"/>
      <c r="E78" s="625"/>
      <c r="F78" s="625"/>
    </row>
    <row r="79" spans="1:6" ht="15" customHeight="1">
      <c r="A79" s="625"/>
      <c r="B79" s="625"/>
      <c r="C79" s="1018"/>
      <c r="D79" s="1018"/>
      <c r="E79" s="625"/>
      <c r="F79" s="625"/>
    </row>
    <row r="80" spans="1:6" ht="15" customHeight="1">
      <c r="A80" s="625"/>
      <c r="B80" s="625"/>
      <c r="C80" s="1018"/>
      <c r="D80" s="1018"/>
      <c r="E80" s="625"/>
      <c r="F80" s="625"/>
    </row>
    <row r="81" spans="1:6" ht="15" customHeight="1">
      <c r="A81" s="625"/>
      <c r="B81" s="625"/>
      <c r="C81" s="1018"/>
      <c r="D81" s="1018"/>
      <c r="E81" s="625"/>
      <c r="F81" s="625"/>
    </row>
    <row r="82" spans="1:6" ht="15" customHeight="1">
      <c r="A82" s="625"/>
      <c r="B82" s="625"/>
      <c r="C82" s="1018"/>
      <c r="D82" s="1018"/>
      <c r="E82" s="625"/>
      <c r="F82" s="625"/>
    </row>
    <row r="83" spans="1:6" ht="15" customHeight="1">
      <c r="A83" s="625"/>
      <c r="B83" s="625"/>
      <c r="C83" s="1018"/>
      <c r="D83" s="1018"/>
      <c r="E83" s="625"/>
      <c r="F83" s="625"/>
    </row>
    <row r="84" spans="1:6" ht="15" customHeight="1">
      <c r="A84" s="625"/>
      <c r="B84" s="625"/>
      <c r="C84" s="1018"/>
      <c r="D84" s="1018"/>
      <c r="E84" s="625"/>
      <c r="F84" s="625"/>
    </row>
    <row r="85" spans="1:6" ht="15" customHeight="1">
      <c r="A85" s="625"/>
      <c r="B85" s="625"/>
      <c r="C85" s="1018"/>
      <c r="D85" s="1018"/>
      <c r="E85" s="625"/>
      <c r="F85" s="625"/>
    </row>
    <row r="86" spans="1:6" ht="15" customHeight="1">
      <c r="A86" s="625"/>
      <c r="B86" s="625"/>
      <c r="C86" s="1018"/>
      <c r="D86" s="1018"/>
      <c r="E86" s="625"/>
      <c r="F86" s="625"/>
    </row>
    <row r="87" spans="1:6" ht="15" customHeight="1">
      <c r="A87" s="625"/>
      <c r="B87" s="625"/>
      <c r="C87" s="1018"/>
      <c r="D87" s="1018"/>
      <c r="E87" s="625"/>
      <c r="F87" s="625"/>
    </row>
    <row r="88" spans="1:6" ht="15" customHeight="1">
      <c r="A88" s="625"/>
      <c r="B88" s="625"/>
      <c r="C88" s="1018"/>
      <c r="D88" s="1018"/>
      <c r="E88" s="625"/>
      <c r="F88" s="625"/>
    </row>
    <row r="89" spans="1:6" ht="15" customHeight="1">
      <c r="A89" s="625"/>
      <c r="B89" s="625"/>
      <c r="C89" s="1018"/>
      <c r="D89" s="1018"/>
      <c r="E89" s="625"/>
      <c r="F89" s="625"/>
    </row>
    <row r="90" spans="1:6" ht="15" customHeight="1">
      <c r="A90" s="625"/>
      <c r="B90" s="625"/>
      <c r="C90" s="1018"/>
      <c r="D90" s="1018"/>
      <c r="E90" s="625"/>
      <c r="F90" s="625"/>
    </row>
    <row r="91" spans="1:6" ht="15" customHeight="1">
      <c r="A91" s="625"/>
      <c r="B91" s="625"/>
      <c r="C91" s="1018"/>
      <c r="D91" s="1018"/>
      <c r="E91" s="625"/>
      <c r="F91" s="625"/>
    </row>
    <row r="92" spans="1:6" ht="15" customHeight="1">
      <c r="A92" s="625"/>
      <c r="B92" s="625"/>
      <c r="C92" s="1018"/>
      <c r="D92" s="1018"/>
      <c r="E92" s="625"/>
      <c r="F92" s="625"/>
    </row>
    <row r="93" spans="1:6" ht="15" customHeight="1">
      <c r="A93" s="625"/>
      <c r="B93" s="625"/>
      <c r="C93" s="1018"/>
      <c r="D93" s="1018"/>
      <c r="E93" s="625"/>
      <c r="F93" s="625"/>
    </row>
    <row r="94" spans="1:6" ht="15" customHeight="1">
      <c r="A94" s="625"/>
      <c r="B94" s="625"/>
      <c r="C94" s="1018"/>
      <c r="D94" s="1018"/>
      <c r="E94" s="625"/>
      <c r="F94" s="625"/>
    </row>
    <row r="95" spans="1:6" ht="15" customHeight="1">
      <c r="A95" s="625"/>
      <c r="B95" s="625"/>
      <c r="C95" s="1018"/>
      <c r="D95" s="1018"/>
      <c r="E95" s="625"/>
      <c r="F95" s="625"/>
    </row>
    <row r="96" spans="1:6" ht="15" customHeight="1">
      <c r="A96" s="625"/>
      <c r="B96" s="625"/>
      <c r="C96" s="1018"/>
      <c r="D96" s="1018"/>
      <c r="E96" s="625"/>
      <c r="F96" s="625"/>
    </row>
    <row r="97" spans="1:6" ht="15" customHeight="1">
      <c r="A97" s="625"/>
      <c r="B97" s="625"/>
      <c r="C97" s="1018"/>
      <c r="D97" s="1018"/>
      <c r="E97" s="625"/>
      <c r="F97" s="625"/>
    </row>
    <row r="98" spans="1:6" ht="15" customHeight="1">
      <c r="A98" s="625"/>
      <c r="B98" s="625"/>
      <c r="C98" s="1018"/>
      <c r="D98" s="1018"/>
      <c r="E98" s="625"/>
      <c r="F98" s="625"/>
    </row>
    <row r="99" spans="1:6" ht="15" customHeight="1">
      <c r="A99" s="625"/>
      <c r="B99" s="625"/>
      <c r="C99" s="1018"/>
      <c r="D99" s="1018"/>
      <c r="E99" s="625"/>
      <c r="F99" s="625"/>
    </row>
    <row r="100" spans="1:6" ht="15" customHeight="1">
      <c r="A100" s="625"/>
      <c r="B100" s="625"/>
      <c r="C100" s="1018"/>
      <c r="D100" s="1018"/>
      <c r="E100" s="625"/>
      <c r="F100" s="625"/>
    </row>
    <row r="101" spans="1:6" ht="15" customHeight="1">
      <c r="A101" s="625"/>
      <c r="B101" s="625"/>
      <c r="C101" s="1018"/>
      <c r="D101" s="1018"/>
      <c r="E101" s="625"/>
      <c r="F101" s="625"/>
    </row>
    <row r="102" spans="1:6" ht="15" customHeight="1">
      <c r="A102" s="625"/>
      <c r="B102" s="625"/>
      <c r="C102" s="1018"/>
      <c r="D102" s="1018"/>
      <c r="E102" s="625"/>
      <c r="F102" s="625"/>
    </row>
    <row r="103" spans="1:6" ht="15" customHeight="1">
      <c r="A103" s="625"/>
      <c r="B103" s="625"/>
      <c r="C103" s="1018"/>
      <c r="D103" s="1018"/>
      <c r="E103" s="625"/>
      <c r="F103" s="625"/>
    </row>
    <row r="104" spans="1:6" ht="15" customHeight="1">
      <c r="A104" s="625"/>
      <c r="B104" s="625"/>
      <c r="C104" s="1018"/>
      <c r="D104" s="1018"/>
      <c r="E104" s="625"/>
      <c r="F104" s="625"/>
    </row>
    <row r="105" spans="1:6" ht="15" customHeight="1">
      <c r="A105" s="625"/>
      <c r="B105" s="625"/>
      <c r="C105" s="1018"/>
      <c r="D105" s="1018"/>
      <c r="E105" s="625"/>
      <c r="F105" s="625"/>
    </row>
    <row r="106" spans="1:6" ht="15" customHeight="1">
      <c r="A106" s="625"/>
      <c r="B106" s="625"/>
      <c r="C106" s="1018"/>
      <c r="D106" s="1018"/>
      <c r="E106" s="625"/>
      <c r="F106" s="625"/>
    </row>
    <row r="107" spans="1:6" ht="15" customHeight="1">
      <c r="A107" s="625"/>
      <c r="B107" s="625"/>
      <c r="C107" s="1018"/>
      <c r="D107" s="1018"/>
      <c r="E107" s="625"/>
      <c r="F107" s="625"/>
    </row>
    <row r="108" spans="1:6" ht="15" customHeight="1">
      <c r="A108" s="625"/>
      <c r="B108" s="625"/>
      <c r="C108" s="1018"/>
      <c r="D108" s="1018"/>
      <c r="E108" s="625"/>
      <c r="F108" s="625"/>
    </row>
    <row r="109" spans="1:6" ht="15" customHeight="1">
      <c r="A109" s="625"/>
      <c r="B109" s="625"/>
      <c r="C109" s="1018"/>
      <c r="D109" s="1018"/>
      <c r="E109" s="625"/>
      <c r="F109" s="625"/>
    </row>
    <row r="110" spans="1:6" ht="15" customHeight="1">
      <c r="A110" s="625"/>
      <c r="B110" s="625"/>
      <c r="C110" s="1018"/>
      <c r="D110" s="1018"/>
      <c r="E110" s="625"/>
      <c r="F110" s="625"/>
    </row>
    <row r="111" spans="1:6" ht="15" customHeight="1">
      <c r="A111" s="625"/>
      <c r="B111" s="625"/>
      <c r="C111" s="1018"/>
      <c r="D111" s="1018"/>
      <c r="E111" s="625"/>
      <c r="F111" s="625"/>
    </row>
    <row r="112" spans="1:6" ht="15" customHeight="1">
      <c r="A112" s="625"/>
      <c r="B112" s="625"/>
      <c r="C112" s="1018"/>
      <c r="D112" s="1018"/>
      <c r="E112" s="625"/>
      <c r="F112" s="625"/>
    </row>
    <row r="113" spans="1:6" ht="15" customHeight="1">
      <c r="A113" s="625"/>
      <c r="B113" s="625"/>
      <c r="C113" s="1018"/>
      <c r="D113" s="1018"/>
      <c r="E113" s="625"/>
      <c r="F113" s="625"/>
    </row>
    <row r="114" spans="1:6" ht="15" customHeight="1">
      <c r="A114" s="625"/>
      <c r="B114" s="625"/>
      <c r="C114" s="1018"/>
      <c r="D114" s="1018"/>
      <c r="E114" s="625"/>
      <c r="F114" s="625"/>
    </row>
    <row r="115" spans="1:6" ht="15" customHeight="1">
      <c r="A115" s="625"/>
      <c r="B115" s="625"/>
      <c r="C115" s="1018"/>
      <c r="D115" s="1018"/>
      <c r="E115" s="625"/>
      <c r="F115" s="625"/>
    </row>
    <row r="116" spans="1:6" ht="15" customHeight="1">
      <c r="A116" s="625"/>
      <c r="B116" s="625"/>
      <c r="C116" s="1018"/>
      <c r="D116" s="1018"/>
      <c r="E116" s="625"/>
      <c r="F116" s="625"/>
    </row>
    <row r="117" spans="1:6" ht="15" customHeight="1">
      <c r="A117" s="625"/>
      <c r="B117" s="625"/>
      <c r="C117" s="1018"/>
      <c r="D117" s="1018"/>
      <c r="E117" s="625"/>
      <c r="F117" s="625"/>
    </row>
    <row r="118" spans="1:6" ht="15" customHeight="1">
      <c r="A118" s="625"/>
      <c r="B118" s="625"/>
      <c r="C118" s="1018"/>
      <c r="D118" s="1018"/>
      <c r="E118" s="625"/>
      <c r="F118" s="625"/>
    </row>
    <row r="119" spans="1:6" ht="15" customHeight="1">
      <c r="A119" s="625"/>
      <c r="B119" s="625"/>
      <c r="C119" s="1018"/>
      <c r="D119" s="1018"/>
      <c r="E119" s="625"/>
      <c r="F119" s="625"/>
    </row>
    <row r="120" spans="1:6" ht="15" customHeight="1">
      <c r="A120" s="625"/>
      <c r="B120" s="625"/>
      <c r="C120" s="1018"/>
      <c r="D120" s="1018"/>
      <c r="E120" s="625"/>
      <c r="F120" s="625"/>
    </row>
    <row r="121" spans="1:6" ht="15" customHeight="1">
      <c r="A121" s="625"/>
      <c r="B121" s="625"/>
      <c r="C121" s="1018"/>
      <c r="D121" s="1018"/>
      <c r="E121" s="625"/>
      <c r="F121" s="625"/>
    </row>
    <row r="122" spans="1:6" ht="15" customHeight="1">
      <c r="A122" s="625"/>
      <c r="B122" s="625"/>
      <c r="C122" s="1018"/>
      <c r="D122" s="1018"/>
      <c r="E122" s="625"/>
      <c r="F122" s="625"/>
    </row>
    <row r="123" spans="1:6" ht="15" customHeight="1">
      <c r="A123" s="625"/>
      <c r="B123" s="625"/>
      <c r="C123" s="1018"/>
      <c r="D123" s="1018"/>
      <c r="E123" s="625"/>
      <c r="F123" s="625"/>
    </row>
    <row r="124" spans="1:6" ht="15" customHeight="1">
      <c r="A124" s="625"/>
      <c r="B124" s="625"/>
      <c r="C124" s="1018"/>
      <c r="D124" s="1018"/>
      <c r="E124" s="625"/>
      <c r="F124" s="625"/>
    </row>
    <row r="125" spans="1:6" ht="15" customHeight="1">
      <c r="A125" s="625"/>
      <c r="B125" s="625"/>
      <c r="C125" s="1018"/>
      <c r="D125" s="1018"/>
      <c r="E125" s="625"/>
      <c r="F125" s="625"/>
    </row>
    <row r="126" spans="1:6" ht="15" customHeight="1">
      <c r="A126" s="625"/>
      <c r="B126" s="625"/>
      <c r="C126" s="1018"/>
      <c r="D126" s="1018"/>
      <c r="E126" s="625"/>
      <c r="F126" s="625"/>
    </row>
    <row r="127" spans="1:6" ht="15" customHeight="1">
      <c r="A127" s="625"/>
      <c r="B127" s="625"/>
      <c r="C127" s="1018"/>
      <c r="D127" s="1018"/>
      <c r="E127" s="625"/>
      <c r="F127" s="625"/>
    </row>
    <row r="128" spans="1:6" ht="15" customHeight="1">
      <c r="A128" s="625"/>
      <c r="B128" s="625"/>
      <c r="C128" s="1018"/>
      <c r="D128" s="1018"/>
      <c r="E128" s="625"/>
      <c r="F128" s="625"/>
    </row>
    <row r="129" spans="1:6" ht="15" customHeight="1">
      <c r="A129" s="625"/>
      <c r="B129" s="625"/>
      <c r="C129" s="1018"/>
      <c r="D129" s="1018"/>
      <c r="E129" s="625"/>
      <c r="F129" s="625"/>
    </row>
    <row r="130" spans="1:6" ht="15" customHeight="1">
      <c r="A130" s="625"/>
      <c r="B130" s="625"/>
      <c r="C130" s="1018"/>
      <c r="D130" s="1018"/>
      <c r="E130" s="625"/>
      <c r="F130" s="625"/>
    </row>
    <row r="131" spans="1:6" ht="15" customHeight="1">
      <c r="A131" s="625"/>
      <c r="B131" s="625"/>
      <c r="C131" s="1018"/>
      <c r="D131" s="1018"/>
      <c r="E131" s="625"/>
      <c r="F131" s="625"/>
    </row>
    <row r="132" spans="1:6" ht="15" customHeight="1">
      <c r="A132" s="625"/>
      <c r="B132" s="625"/>
      <c r="C132" s="1018"/>
      <c r="D132" s="1018"/>
      <c r="E132" s="625"/>
      <c r="F132" s="625"/>
    </row>
    <row r="133" spans="1:6" ht="15" customHeight="1">
      <c r="A133" s="625"/>
      <c r="B133" s="625"/>
      <c r="C133" s="1018"/>
      <c r="D133" s="1018"/>
      <c r="E133" s="625"/>
      <c r="F133" s="625"/>
    </row>
    <row r="134" spans="1:6" ht="15" customHeight="1">
      <c r="A134" s="625"/>
      <c r="B134" s="625"/>
      <c r="C134" s="1018"/>
      <c r="D134" s="1018"/>
      <c r="E134" s="625"/>
      <c r="F134" s="625"/>
    </row>
    <row r="135" spans="1:6" ht="15" customHeight="1">
      <c r="A135" s="625"/>
      <c r="B135" s="625"/>
      <c r="C135" s="1018"/>
      <c r="D135" s="1018"/>
      <c r="E135" s="625"/>
      <c r="F135" s="625"/>
    </row>
    <row r="136" spans="1:6" ht="15" customHeight="1">
      <c r="A136" s="625"/>
      <c r="B136" s="625"/>
      <c r="C136" s="1018"/>
      <c r="D136" s="1018"/>
      <c r="E136" s="625"/>
      <c r="F136" s="625"/>
    </row>
    <row r="137" spans="1:6" ht="15" customHeight="1">
      <c r="A137" s="625"/>
      <c r="B137" s="625"/>
      <c r="C137" s="1018"/>
      <c r="D137" s="1018"/>
      <c r="E137" s="625"/>
      <c r="F137" s="625"/>
    </row>
    <row r="138" spans="1:6" ht="15" customHeight="1">
      <c r="A138" s="625"/>
      <c r="B138" s="625"/>
      <c r="C138" s="1018"/>
      <c r="D138" s="1018"/>
      <c r="E138" s="625"/>
      <c r="F138" s="625"/>
    </row>
    <row r="139" spans="1:6" ht="15" customHeight="1">
      <c r="A139" s="625"/>
      <c r="B139" s="625"/>
      <c r="C139" s="1018"/>
      <c r="D139" s="1018"/>
      <c r="E139" s="625"/>
      <c r="F139" s="625"/>
    </row>
    <row r="140" spans="1:6" ht="15" customHeight="1">
      <c r="A140" s="625"/>
      <c r="B140" s="625"/>
      <c r="C140" s="1018"/>
      <c r="D140" s="1018"/>
      <c r="E140" s="625"/>
      <c r="F140" s="625"/>
    </row>
    <row r="141" spans="1:6" ht="15" customHeight="1">
      <c r="A141" s="625"/>
      <c r="B141" s="625"/>
      <c r="C141" s="1018"/>
      <c r="D141" s="1018"/>
      <c r="E141" s="625"/>
      <c r="F141" s="625"/>
    </row>
    <row r="142" spans="1:6" ht="15" customHeight="1">
      <c r="A142" s="625"/>
      <c r="B142" s="625"/>
      <c r="C142" s="1018"/>
      <c r="D142" s="1018"/>
      <c r="E142" s="625"/>
      <c r="F142" s="625"/>
    </row>
    <row r="143" spans="1:6" ht="15" customHeight="1">
      <c r="A143" s="625"/>
      <c r="B143" s="625"/>
      <c r="C143" s="1018"/>
      <c r="D143" s="1018"/>
      <c r="E143" s="625"/>
      <c r="F143" s="625"/>
    </row>
    <row r="144" spans="1:6" ht="15" customHeight="1">
      <c r="A144" s="625"/>
      <c r="B144" s="625"/>
      <c r="C144" s="1018"/>
      <c r="D144" s="1018"/>
      <c r="E144" s="625"/>
      <c r="F144" s="625"/>
    </row>
    <row r="145" spans="1:6" ht="15" customHeight="1">
      <c r="A145" s="625"/>
      <c r="B145" s="625"/>
      <c r="C145" s="1018"/>
      <c r="D145" s="1018"/>
      <c r="E145" s="625"/>
      <c r="F145" s="625"/>
    </row>
    <row r="146" spans="1:6" ht="15" customHeight="1">
      <c r="A146" s="625"/>
      <c r="B146" s="625"/>
      <c r="C146" s="1018"/>
      <c r="D146" s="1018"/>
      <c r="E146" s="625"/>
      <c r="F146" s="625"/>
    </row>
    <row r="147" spans="1:6" ht="15" customHeight="1">
      <c r="A147" s="625"/>
      <c r="B147" s="625"/>
      <c r="C147" s="1018"/>
      <c r="D147" s="1018"/>
      <c r="E147" s="625"/>
      <c r="F147" s="625"/>
    </row>
    <row r="148" spans="1:6" ht="15" customHeight="1">
      <c r="A148" s="625"/>
      <c r="B148" s="625"/>
      <c r="C148" s="1018"/>
      <c r="D148" s="1018"/>
      <c r="E148" s="625"/>
      <c r="F148" s="625"/>
    </row>
    <row r="149" spans="1:6" ht="15" customHeight="1">
      <c r="A149" s="625"/>
      <c r="B149" s="625"/>
      <c r="C149" s="1018"/>
      <c r="D149" s="1018"/>
      <c r="E149" s="625"/>
      <c r="F149" s="625"/>
    </row>
    <row r="150" spans="1:6" ht="15" customHeight="1">
      <c r="A150" s="625"/>
      <c r="B150" s="625"/>
      <c r="C150" s="1018"/>
      <c r="D150" s="1018"/>
      <c r="E150" s="625"/>
      <c r="F150" s="625"/>
    </row>
    <row r="151" spans="1:6" ht="15" customHeight="1">
      <c r="A151" s="625"/>
      <c r="B151" s="625"/>
      <c r="C151" s="1018"/>
      <c r="D151" s="1018"/>
      <c r="E151" s="625"/>
      <c r="F151" s="625"/>
    </row>
    <row r="152" spans="1:6" ht="15" customHeight="1">
      <c r="A152" s="625"/>
      <c r="B152" s="625"/>
      <c r="C152" s="1018"/>
      <c r="D152" s="1018"/>
      <c r="E152" s="625"/>
      <c r="F152" s="625"/>
    </row>
    <row r="153" spans="1:6" ht="15" customHeight="1">
      <c r="A153" s="625"/>
      <c r="B153" s="625"/>
      <c r="C153" s="1018"/>
      <c r="D153" s="1018"/>
      <c r="E153" s="625"/>
      <c r="F153" s="625"/>
    </row>
    <row r="154" spans="1:6" ht="15" customHeight="1">
      <c r="A154" s="625"/>
      <c r="B154" s="625"/>
      <c r="C154" s="1018"/>
      <c r="D154" s="1018"/>
      <c r="E154" s="625"/>
      <c r="F154" s="625"/>
    </row>
    <row r="155" spans="1:6" ht="15" customHeight="1">
      <c r="A155" s="625"/>
      <c r="B155" s="625"/>
      <c r="C155" s="1018"/>
      <c r="D155" s="1018"/>
      <c r="E155" s="625"/>
      <c r="F155" s="625"/>
    </row>
    <row r="156" spans="1:6" ht="15" customHeight="1">
      <c r="A156" s="625"/>
      <c r="B156" s="625"/>
      <c r="C156" s="1018"/>
      <c r="D156" s="1018"/>
      <c r="E156" s="625"/>
      <c r="F156" s="625"/>
    </row>
    <row r="157" spans="1:6" ht="15" customHeight="1">
      <c r="A157" s="625"/>
      <c r="B157" s="625"/>
      <c r="C157" s="1018"/>
      <c r="D157" s="1018"/>
      <c r="E157" s="625"/>
      <c r="F157" s="625"/>
    </row>
    <row r="158" spans="1:6" ht="15" customHeight="1">
      <c r="A158" s="625"/>
      <c r="B158" s="625"/>
      <c r="C158" s="1018"/>
      <c r="D158" s="1018"/>
      <c r="E158" s="625"/>
      <c r="F158" s="625"/>
    </row>
    <row r="159" spans="1:6" ht="15" customHeight="1">
      <c r="A159" s="625"/>
      <c r="B159" s="625"/>
      <c r="C159" s="1018"/>
      <c r="D159" s="1018"/>
      <c r="E159" s="625"/>
      <c r="F159" s="625"/>
    </row>
    <row r="160" spans="1:6" ht="15" customHeight="1">
      <c r="A160" s="625"/>
      <c r="B160" s="625"/>
      <c r="C160" s="1018"/>
      <c r="D160" s="1018"/>
      <c r="E160" s="625"/>
      <c r="F160" s="625"/>
    </row>
    <row r="161" spans="1:6" ht="15" customHeight="1">
      <c r="A161" s="625"/>
      <c r="B161" s="625"/>
      <c r="C161" s="1018"/>
      <c r="D161" s="1018"/>
      <c r="E161" s="625"/>
      <c r="F161" s="625"/>
    </row>
    <row r="162" spans="1:6" ht="15" customHeight="1">
      <c r="A162" s="625"/>
      <c r="B162" s="625"/>
      <c r="C162" s="1018"/>
      <c r="D162" s="1018"/>
      <c r="E162" s="625"/>
      <c r="F162" s="625"/>
    </row>
    <row r="163" spans="1:6" ht="15" customHeight="1">
      <c r="A163" s="625"/>
      <c r="B163" s="625"/>
      <c r="C163" s="1018"/>
      <c r="D163" s="1018"/>
      <c r="E163" s="625"/>
      <c r="F163" s="625"/>
    </row>
    <row r="164" spans="1:6" ht="15" customHeight="1">
      <c r="A164" s="625"/>
      <c r="B164" s="625"/>
      <c r="C164" s="1018"/>
      <c r="D164" s="1018"/>
      <c r="E164" s="625"/>
      <c r="F164" s="625"/>
    </row>
    <row r="165" spans="1:6" ht="15" customHeight="1">
      <c r="A165" s="625"/>
      <c r="B165" s="625"/>
      <c r="C165" s="1018"/>
      <c r="D165" s="1018"/>
      <c r="E165" s="625"/>
      <c r="F165" s="625"/>
    </row>
    <row r="166" spans="1:6" ht="15" customHeight="1">
      <c r="A166" s="625"/>
      <c r="B166" s="625"/>
      <c r="C166" s="1018"/>
      <c r="D166" s="1018"/>
      <c r="E166" s="625"/>
      <c r="F166" s="625"/>
    </row>
    <row r="167" spans="1:6" ht="15" customHeight="1">
      <c r="A167" s="625"/>
      <c r="B167" s="625"/>
      <c r="C167" s="1018"/>
      <c r="D167" s="1018"/>
      <c r="E167" s="625"/>
      <c r="F167" s="625"/>
    </row>
    <row r="168" spans="1:6" ht="15" customHeight="1">
      <c r="A168" s="625"/>
      <c r="B168" s="625"/>
      <c r="C168" s="1018"/>
      <c r="D168" s="1018"/>
      <c r="E168" s="625"/>
      <c r="F168" s="625"/>
    </row>
    <row r="169" spans="1:6" ht="15" customHeight="1">
      <c r="A169" s="625"/>
      <c r="B169" s="625"/>
      <c r="C169" s="1018"/>
      <c r="D169" s="1018"/>
      <c r="E169" s="625"/>
      <c r="F169" s="625"/>
    </row>
    <row r="170" spans="1:6" ht="15" customHeight="1">
      <c r="A170" s="625"/>
      <c r="B170" s="625"/>
      <c r="C170" s="1018"/>
      <c r="D170" s="1018"/>
      <c r="E170" s="625"/>
      <c r="F170" s="625"/>
    </row>
    <row r="171" spans="1:6" ht="15" customHeight="1">
      <c r="A171" s="625"/>
      <c r="B171" s="625"/>
      <c r="C171" s="1018"/>
      <c r="D171" s="1018"/>
      <c r="E171" s="625"/>
      <c r="F171" s="625"/>
    </row>
    <row r="172" spans="1:6" ht="15" customHeight="1">
      <c r="A172" s="625"/>
      <c r="B172" s="625"/>
      <c r="C172" s="1018"/>
      <c r="D172" s="1018"/>
      <c r="E172" s="625"/>
      <c r="F172" s="625"/>
    </row>
    <row r="173" spans="1:6" ht="15" customHeight="1">
      <c r="A173" s="625"/>
      <c r="B173" s="625"/>
      <c r="C173" s="1018"/>
      <c r="D173" s="1018"/>
      <c r="E173" s="625"/>
      <c r="F173" s="625"/>
    </row>
    <row r="174" spans="1:6" ht="15" customHeight="1">
      <c r="A174" s="625"/>
      <c r="B174" s="625"/>
      <c r="C174" s="1018"/>
      <c r="D174" s="1018"/>
      <c r="E174" s="625"/>
      <c r="F174" s="625"/>
    </row>
    <row r="175" spans="1:6" ht="15" customHeight="1">
      <c r="A175" s="625"/>
      <c r="B175" s="625"/>
      <c r="C175" s="1018"/>
      <c r="D175" s="1018"/>
      <c r="E175" s="625"/>
      <c r="F175" s="625"/>
    </row>
    <row r="176" spans="1:6" ht="15" customHeight="1">
      <c r="A176" s="625"/>
      <c r="B176" s="625"/>
      <c r="C176" s="1018"/>
      <c r="D176" s="1018"/>
      <c r="E176" s="625"/>
      <c r="F176" s="625"/>
    </row>
    <row r="177" spans="1:6" ht="15" customHeight="1">
      <c r="A177" s="625"/>
      <c r="B177" s="625"/>
      <c r="C177" s="1018"/>
      <c r="D177" s="1018"/>
      <c r="E177" s="625"/>
      <c r="F177" s="625"/>
    </row>
    <row r="178" spans="1:6" ht="15" customHeight="1">
      <c r="A178" s="625"/>
      <c r="B178" s="625"/>
      <c r="C178" s="1018"/>
      <c r="D178" s="1018"/>
      <c r="E178" s="625"/>
      <c r="F178" s="625"/>
    </row>
    <row r="179" spans="1:6" ht="15" customHeight="1">
      <c r="A179" s="625"/>
      <c r="B179" s="625"/>
      <c r="C179" s="1018"/>
      <c r="D179" s="1018"/>
      <c r="E179" s="625"/>
      <c r="F179" s="625"/>
    </row>
    <row r="180" spans="1:6" ht="15" customHeight="1">
      <c r="A180" s="625"/>
      <c r="B180" s="625"/>
      <c r="C180" s="1018"/>
      <c r="D180" s="1018"/>
      <c r="E180" s="625"/>
      <c r="F180" s="625"/>
    </row>
    <row r="181" spans="1:6" ht="15" customHeight="1">
      <c r="A181" s="625"/>
      <c r="B181" s="625"/>
      <c r="C181" s="1018"/>
      <c r="D181" s="1018"/>
      <c r="E181" s="625"/>
      <c r="F181" s="625"/>
    </row>
    <row r="182" spans="1:6" ht="15" customHeight="1">
      <c r="A182" s="625"/>
      <c r="B182" s="625"/>
      <c r="C182" s="1018"/>
      <c r="D182" s="1018"/>
      <c r="E182" s="625"/>
      <c r="F182" s="625"/>
    </row>
    <row r="183" spans="1:6" ht="15" customHeight="1">
      <c r="A183" s="625"/>
      <c r="B183" s="625"/>
      <c r="C183" s="1018"/>
      <c r="D183" s="1018"/>
      <c r="E183" s="625"/>
      <c r="F183" s="625"/>
    </row>
    <row r="184" spans="1:6" ht="15" customHeight="1">
      <c r="A184" s="625"/>
      <c r="B184" s="625"/>
      <c r="C184" s="1018"/>
      <c r="D184" s="1018"/>
      <c r="E184" s="625"/>
      <c r="F184" s="625"/>
    </row>
    <row r="185" spans="1:6" ht="15" customHeight="1">
      <c r="A185" s="625"/>
      <c r="B185" s="625"/>
      <c r="C185" s="1018"/>
      <c r="D185" s="1018"/>
      <c r="E185" s="625"/>
      <c r="F185" s="625"/>
    </row>
    <row r="186" spans="1:6" ht="15" customHeight="1">
      <c r="A186" s="625"/>
      <c r="B186" s="625"/>
      <c r="C186" s="1018"/>
      <c r="D186" s="1018"/>
      <c r="E186" s="625"/>
      <c r="F186" s="625"/>
    </row>
    <row r="187" spans="1:6" ht="15" customHeight="1">
      <c r="A187" s="625"/>
      <c r="B187" s="625"/>
      <c r="C187" s="1018"/>
      <c r="D187" s="1018"/>
      <c r="E187" s="625"/>
      <c r="F187" s="625"/>
    </row>
    <row r="188" spans="1:6" ht="15" customHeight="1">
      <c r="A188" s="625"/>
      <c r="B188" s="625"/>
      <c r="C188" s="1018"/>
      <c r="D188" s="1018"/>
      <c r="E188" s="625"/>
      <c r="F188" s="625"/>
    </row>
    <row r="189" spans="1:6" ht="15" customHeight="1">
      <c r="A189" s="625"/>
      <c r="B189" s="625"/>
      <c r="C189" s="1018"/>
      <c r="D189" s="1018"/>
      <c r="E189" s="625"/>
      <c r="F189" s="625"/>
    </row>
    <row r="190" spans="1:6" ht="15" customHeight="1">
      <c r="A190" s="625"/>
      <c r="B190" s="625"/>
      <c r="C190" s="1018"/>
      <c r="D190" s="1018"/>
      <c r="E190" s="625"/>
      <c r="F190" s="625"/>
    </row>
    <row r="191" spans="1:6" ht="15" customHeight="1">
      <c r="A191" s="625"/>
      <c r="B191" s="625"/>
      <c r="C191" s="1018"/>
      <c r="D191" s="1018"/>
      <c r="E191" s="625"/>
      <c r="F191" s="625"/>
    </row>
    <row r="192" spans="1:6" ht="15" customHeight="1">
      <c r="A192" s="625"/>
      <c r="B192" s="625"/>
      <c r="C192" s="1018"/>
      <c r="D192" s="1018"/>
      <c r="E192" s="625"/>
      <c r="F192" s="625"/>
    </row>
    <row r="193" spans="1:6" ht="15" customHeight="1">
      <c r="A193" s="625"/>
      <c r="B193" s="625"/>
      <c r="C193" s="1018"/>
      <c r="D193" s="1018"/>
      <c r="E193" s="625"/>
      <c r="F193" s="625"/>
    </row>
    <row r="194" spans="1:6" ht="15" customHeight="1">
      <c r="A194" s="625"/>
      <c r="B194" s="625"/>
      <c r="C194" s="1018"/>
      <c r="D194" s="1018"/>
      <c r="E194" s="625"/>
      <c r="F194" s="625"/>
    </row>
    <row r="195" spans="1:6" ht="15" customHeight="1">
      <c r="A195" s="625"/>
      <c r="B195" s="625"/>
      <c r="C195" s="1018"/>
      <c r="D195" s="1018"/>
      <c r="E195" s="625"/>
      <c r="F195" s="625"/>
    </row>
    <row r="196" spans="1:6" ht="15" customHeight="1">
      <c r="A196" s="625"/>
      <c r="B196" s="625"/>
      <c r="C196" s="1018"/>
      <c r="D196" s="1018"/>
      <c r="E196" s="625"/>
      <c r="F196" s="625"/>
    </row>
    <row r="197" spans="1:6" ht="15" customHeight="1">
      <c r="A197" s="625"/>
      <c r="B197" s="625"/>
      <c r="C197" s="1018"/>
      <c r="D197" s="1018"/>
      <c r="E197" s="625"/>
      <c r="F197" s="625"/>
    </row>
    <row r="198" spans="1:6" ht="15" customHeight="1">
      <c r="A198" s="625"/>
      <c r="B198" s="625"/>
      <c r="C198" s="1018"/>
      <c r="D198" s="1018"/>
      <c r="E198" s="625"/>
      <c r="F198" s="625"/>
    </row>
    <row r="199" spans="1:6" ht="15" customHeight="1">
      <c r="A199" s="625"/>
      <c r="B199" s="625"/>
      <c r="C199" s="1018"/>
      <c r="D199" s="1018"/>
      <c r="E199" s="625"/>
      <c r="F199" s="625"/>
    </row>
    <row r="200" spans="1:6" ht="15" customHeight="1">
      <c r="A200" s="625"/>
      <c r="B200" s="625"/>
      <c r="C200" s="1018"/>
      <c r="D200" s="1018"/>
      <c r="E200" s="625"/>
      <c r="F200" s="625"/>
    </row>
    <row r="201" spans="1:6" ht="15" customHeight="1">
      <c r="A201" s="625"/>
      <c r="B201" s="625"/>
      <c r="C201" s="1018"/>
      <c r="D201" s="1018"/>
      <c r="E201" s="625"/>
      <c r="F201" s="625"/>
    </row>
    <row r="202" spans="1:6" ht="15" customHeight="1">
      <c r="A202" s="625"/>
      <c r="B202" s="625"/>
      <c r="C202" s="1018"/>
      <c r="D202" s="1018"/>
      <c r="E202" s="625"/>
      <c r="F202" s="625"/>
    </row>
    <row r="203" spans="1:6" ht="15" customHeight="1">
      <c r="A203" s="625"/>
      <c r="B203" s="625"/>
      <c r="C203" s="1018"/>
      <c r="D203" s="1018"/>
      <c r="E203" s="625"/>
      <c r="F203" s="625"/>
    </row>
    <row r="204" spans="1:6" ht="15" customHeight="1">
      <c r="A204" s="625"/>
      <c r="B204" s="625"/>
      <c r="C204" s="1018"/>
      <c r="D204" s="1018"/>
      <c r="E204" s="625"/>
      <c r="F204" s="625"/>
    </row>
    <row r="205" spans="1:6" ht="15" customHeight="1">
      <c r="A205" s="625"/>
      <c r="B205" s="625"/>
      <c r="C205" s="1018"/>
      <c r="D205" s="1018"/>
      <c r="E205" s="625"/>
      <c r="F205" s="625"/>
    </row>
    <row r="206" spans="1:6" ht="15" customHeight="1">
      <c r="A206" s="625"/>
      <c r="B206" s="625"/>
      <c r="C206" s="1018"/>
      <c r="D206" s="1018"/>
      <c r="E206" s="625"/>
      <c r="F206" s="625"/>
    </row>
    <row r="207" spans="1:6" ht="15" customHeight="1">
      <c r="A207" s="625"/>
      <c r="B207" s="625"/>
      <c r="C207" s="1018"/>
      <c r="D207" s="1018"/>
      <c r="E207" s="625"/>
      <c r="F207" s="625"/>
    </row>
    <row r="208" spans="1:6" ht="15" customHeight="1">
      <c r="A208" s="625"/>
      <c r="B208" s="625"/>
      <c r="C208" s="1018"/>
      <c r="D208" s="1018"/>
      <c r="E208" s="625"/>
      <c r="F208" s="625"/>
    </row>
    <row r="209" spans="1:6" ht="15" customHeight="1">
      <c r="A209" s="625"/>
      <c r="B209" s="625"/>
      <c r="C209" s="1018"/>
      <c r="D209" s="1018"/>
      <c r="E209" s="625"/>
      <c r="F209" s="625"/>
    </row>
    <row r="210" spans="1:6" ht="15" customHeight="1">
      <c r="A210" s="625"/>
      <c r="B210" s="625"/>
      <c r="C210" s="1018"/>
      <c r="D210" s="1018"/>
      <c r="E210" s="625"/>
      <c r="F210" s="625"/>
    </row>
    <row r="211" spans="1:6" ht="15" customHeight="1">
      <c r="A211" s="625"/>
      <c r="B211" s="625"/>
      <c r="C211" s="1018"/>
      <c r="D211" s="1018"/>
      <c r="E211" s="625"/>
      <c r="F211" s="625"/>
    </row>
    <row r="212" spans="1:6" ht="15" customHeight="1">
      <c r="A212" s="625"/>
      <c r="B212" s="625"/>
      <c r="C212" s="1018"/>
      <c r="D212" s="1018"/>
      <c r="E212" s="625"/>
      <c r="F212" s="625"/>
    </row>
    <row r="213" spans="1:6" ht="15" customHeight="1">
      <c r="A213" s="625"/>
      <c r="B213" s="625"/>
      <c r="C213" s="1018"/>
      <c r="D213" s="1018"/>
      <c r="E213" s="625"/>
      <c r="F213" s="625"/>
    </row>
    <row r="214" spans="1:6" ht="15" customHeight="1">
      <c r="A214" s="625"/>
      <c r="B214" s="625"/>
      <c r="C214" s="1018"/>
      <c r="D214" s="1018"/>
      <c r="E214" s="625"/>
      <c r="F214" s="625"/>
    </row>
    <row r="215" spans="1:6" ht="15" customHeight="1">
      <c r="A215" s="625"/>
      <c r="B215" s="625"/>
      <c r="C215" s="1018"/>
      <c r="D215" s="1018"/>
      <c r="E215" s="625"/>
      <c r="F215" s="625"/>
    </row>
    <row r="216" spans="1:6" ht="15" customHeight="1">
      <c r="A216" s="625"/>
      <c r="B216" s="625"/>
      <c r="C216" s="1018"/>
      <c r="D216" s="1018"/>
      <c r="E216" s="625"/>
      <c r="F216" s="625"/>
    </row>
    <row r="217" spans="1:6" ht="15" customHeight="1">
      <c r="A217" s="625"/>
      <c r="B217" s="625"/>
      <c r="C217" s="1018"/>
      <c r="D217" s="1018"/>
      <c r="E217" s="625"/>
      <c r="F217" s="625"/>
    </row>
    <row r="218" spans="1:6" ht="15" customHeight="1">
      <c r="A218" s="625"/>
      <c r="B218" s="625"/>
      <c r="C218" s="1018"/>
      <c r="D218" s="1018"/>
      <c r="E218" s="625"/>
      <c r="F218" s="625"/>
    </row>
    <row r="219" spans="1:6" ht="15" customHeight="1">
      <c r="A219" s="625"/>
      <c r="B219" s="625"/>
      <c r="C219" s="1018"/>
      <c r="D219" s="1018"/>
      <c r="E219" s="625"/>
      <c r="F219" s="625"/>
    </row>
    <row r="220" spans="1:6" ht="15" customHeight="1">
      <c r="A220" s="625"/>
      <c r="B220" s="625"/>
      <c r="C220" s="1018"/>
      <c r="D220" s="1018"/>
      <c r="E220" s="625"/>
      <c r="F220" s="625"/>
    </row>
    <row r="221" spans="1:6" ht="15" customHeight="1">
      <c r="A221" s="625"/>
      <c r="B221" s="625"/>
      <c r="C221" s="1018"/>
      <c r="D221" s="1018"/>
      <c r="E221" s="625"/>
      <c r="F221" s="625"/>
    </row>
    <row r="222" spans="1:6" ht="15" customHeight="1">
      <c r="A222" s="625"/>
      <c r="B222" s="625"/>
      <c r="C222" s="1018"/>
      <c r="D222" s="1018"/>
      <c r="E222" s="625"/>
      <c r="F222" s="625"/>
    </row>
    <row r="223" spans="1:6" ht="15" customHeight="1">
      <c r="A223" s="625"/>
      <c r="B223" s="625"/>
      <c r="C223" s="1018"/>
      <c r="D223" s="1018"/>
      <c r="E223" s="625"/>
      <c r="F223" s="625"/>
    </row>
    <row r="224" spans="1:6" ht="15" customHeight="1">
      <c r="A224" s="625"/>
      <c r="B224" s="625"/>
      <c r="C224" s="1018"/>
      <c r="D224" s="1018"/>
      <c r="E224" s="625"/>
      <c r="F224" s="625"/>
    </row>
    <row r="225" spans="1:6" ht="15" customHeight="1">
      <c r="A225" s="625"/>
      <c r="B225" s="625"/>
      <c r="C225" s="1018"/>
      <c r="D225" s="1018"/>
      <c r="E225" s="625"/>
      <c r="F225" s="625"/>
    </row>
    <row r="226" spans="1:6" ht="15" customHeight="1">
      <c r="A226" s="625"/>
      <c r="B226" s="625"/>
      <c r="C226" s="1018"/>
      <c r="D226" s="1018"/>
      <c r="E226" s="625"/>
      <c r="F226" s="625"/>
    </row>
    <row r="227" spans="1:6" ht="15" customHeight="1">
      <c r="A227" s="625"/>
      <c r="B227" s="625"/>
      <c r="C227" s="1018"/>
      <c r="D227" s="1018"/>
      <c r="E227" s="625"/>
      <c r="F227" s="625"/>
    </row>
    <row r="228" spans="1:6" ht="15" customHeight="1">
      <c r="A228" s="625"/>
      <c r="B228" s="625"/>
      <c r="C228" s="1018"/>
      <c r="D228" s="1018"/>
      <c r="E228" s="625"/>
      <c r="F228" s="625"/>
    </row>
    <row r="229" spans="1:6" ht="15" customHeight="1">
      <c r="A229" s="625"/>
      <c r="B229" s="625"/>
      <c r="C229" s="1018"/>
      <c r="D229" s="1018"/>
      <c r="E229" s="625"/>
      <c r="F229" s="625"/>
    </row>
    <row r="230" spans="1:6" ht="15" customHeight="1">
      <c r="A230" s="625"/>
      <c r="B230" s="625"/>
      <c r="C230" s="1018"/>
      <c r="D230" s="1018"/>
      <c r="E230" s="625"/>
      <c r="F230" s="625"/>
    </row>
    <row r="231" spans="1:6" ht="15" customHeight="1">
      <c r="A231" s="625"/>
      <c r="B231" s="625"/>
      <c r="C231" s="1018"/>
      <c r="D231" s="1018"/>
      <c r="E231" s="625"/>
      <c r="F231" s="625"/>
    </row>
    <row r="232" spans="1:6" ht="15" customHeight="1">
      <c r="A232" s="625"/>
      <c r="B232" s="625"/>
      <c r="C232" s="1018"/>
      <c r="D232" s="1018"/>
      <c r="E232" s="625"/>
      <c r="F232" s="625"/>
    </row>
    <row r="233" spans="1:6" ht="15" customHeight="1">
      <c r="A233" s="625"/>
      <c r="B233" s="625"/>
      <c r="C233" s="1018"/>
      <c r="D233" s="1018"/>
      <c r="E233" s="625"/>
      <c r="F233" s="625"/>
    </row>
    <row r="234" spans="1:6" ht="15" customHeight="1">
      <c r="A234" s="625"/>
      <c r="B234" s="625"/>
      <c r="C234" s="1018"/>
      <c r="D234" s="1018"/>
      <c r="E234" s="625"/>
      <c r="F234" s="625"/>
    </row>
    <row r="235" spans="1:6" ht="15" customHeight="1">
      <c r="A235" s="625"/>
      <c r="B235" s="625"/>
      <c r="C235" s="1018"/>
      <c r="D235" s="1018"/>
      <c r="E235" s="625"/>
      <c r="F235" s="625"/>
    </row>
    <row r="236" spans="1:6" ht="15" customHeight="1">
      <c r="A236" s="625"/>
      <c r="B236" s="625"/>
      <c r="C236" s="1018"/>
      <c r="D236" s="1018"/>
      <c r="E236" s="625"/>
      <c r="F236" s="625"/>
    </row>
    <row r="237" spans="1:6" ht="15" customHeight="1">
      <c r="A237" s="625"/>
      <c r="B237" s="625"/>
      <c r="C237" s="1018"/>
      <c r="D237" s="1018"/>
      <c r="E237" s="625"/>
      <c r="F237" s="625"/>
    </row>
    <row r="238" spans="1:6" ht="15" customHeight="1">
      <c r="A238" s="625"/>
      <c r="B238" s="625"/>
      <c r="C238" s="1018"/>
      <c r="D238" s="1018"/>
      <c r="E238" s="625"/>
      <c r="F238" s="625"/>
    </row>
    <row r="239" spans="1:6" ht="15" customHeight="1">
      <c r="A239" s="625"/>
      <c r="B239" s="625"/>
      <c r="C239" s="1018"/>
      <c r="D239" s="1018"/>
      <c r="E239" s="625"/>
      <c r="F239" s="625"/>
    </row>
    <row r="240" spans="1:6" ht="15" customHeight="1">
      <c r="A240" s="625"/>
      <c r="B240" s="625"/>
      <c r="C240" s="1018"/>
      <c r="D240" s="1018"/>
      <c r="E240" s="625"/>
      <c r="F240" s="625"/>
    </row>
    <row r="241" spans="1:6" ht="15" customHeight="1">
      <c r="A241" s="625"/>
      <c r="B241" s="625"/>
      <c r="C241" s="1018"/>
      <c r="D241" s="1018"/>
      <c r="E241" s="625"/>
      <c r="F241" s="625"/>
    </row>
    <row r="242" spans="1:6" ht="15" customHeight="1">
      <c r="A242" s="625"/>
      <c r="B242" s="625"/>
      <c r="C242" s="1018"/>
      <c r="D242" s="1018"/>
      <c r="E242" s="625"/>
      <c r="F242" s="625"/>
    </row>
    <row r="243" spans="1:6" ht="15" customHeight="1">
      <c r="A243" s="625"/>
      <c r="B243" s="625"/>
      <c r="C243" s="1018"/>
      <c r="D243" s="1018"/>
      <c r="E243" s="625"/>
      <c r="F243" s="625"/>
    </row>
    <row r="244" spans="1:6" ht="15" customHeight="1">
      <c r="A244" s="625"/>
      <c r="B244" s="625"/>
      <c r="C244" s="1018"/>
      <c r="D244" s="1018"/>
      <c r="E244" s="625"/>
      <c r="F244" s="625"/>
    </row>
    <row r="245" spans="1:6" ht="15" customHeight="1">
      <c r="A245" s="625"/>
      <c r="B245" s="625"/>
      <c r="C245" s="1018"/>
      <c r="D245" s="1018"/>
      <c r="E245" s="625"/>
      <c r="F245" s="625"/>
    </row>
    <row r="246" spans="1:6" ht="15" customHeight="1">
      <c r="A246" s="625"/>
      <c r="B246" s="625"/>
      <c r="C246" s="1018"/>
      <c r="D246" s="1018"/>
      <c r="E246" s="625"/>
      <c r="F246" s="625"/>
    </row>
    <row r="247" spans="1:6" ht="15" customHeight="1">
      <c r="A247" s="625"/>
      <c r="B247" s="625"/>
      <c r="C247" s="1018"/>
      <c r="D247" s="1018"/>
      <c r="E247" s="625"/>
      <c r="F247" s="625"/>
    </row>
    <row r="248" spans="1:6" ht="15" customHeight="1">
      <c r="A248" s="625"/>
      <c r="B248" s="625"/>
      <c r="C248" s="1018"/>
      <c r="D248" s="1018"/>
      <c r="E248" s="625"/>
      <c r="F248" s="625"/>
    </row>
    <row r="249" spans="1:6" ht="15" customHeight="1">
      <c r="A249" s="625"/>
      <c r="B249" s="625"/>
      <c r="C249" s="1018"/>
      <c r="D249" s="1018"/>
      <c r="E249" s="625"/>
      <c r="F249" s="625"/>
    </row>
    <row r="250" spans="1:6" ht="15" customHeight="1">
      <c r="A250" s="625"/>
      <c r="B250" s="625"/>
      <c r="C250" s="1018"/>
      <c r="D250" s="1018"/>
      <c r="E250" s="625"/>
      <c r="F250" s="625"/>
    </row>
    <row r="251" spans="1:6" ht="15" customHeight="1">
      <c r="A251" s="625"/>
      <c r="B251" s="625"/>
      <c r="C251" s="1018"/>
      <c r="D251" s="1018"/>
      <c r="E251" s="625"/>
      <c r="F251" s="625"/>
    </row>
    <row r="252" spans="1:6" ht="15" customHeight="1">
      <c r="A252" s="625"/>
      <c r="B252" s="625"/>
      <c r="C252" s="1018"/>
      <c r="D252" s="1018"/>
      <c r="E252" s="625"/>
      <c r="F252" s="625"/>
    </row>
    <row r="253" spans="1:6" ht="15" customHeight="1">
      <c r="A253" s="625"/>
      <c r="B253" s="625"/>
      <c r="C253" s="1018"/>
      <c r="D253" s="1018"/>
      <c r="E253" s="625"/>
      <c r="F253" s="625"/>
    </row>
    <row r="254" spans="1:6" ht="15" customHeight="1">
      <c r="A254" s="625"/>
      <c r="B254" s="625"/>
      <c r="C254" s="1018"/>
      <c r="D254" s="1018"/>
      <c r="E254" s="625"/>
      <c r="F254" s="625"/>
    </row>
    <row r="255" spans="1:6" ht="15" customHeight="1">
      <c r="A255" s="625"/>
      <c r="B255" s="625"/>
      <c r="C255" s="1018"/>
      <c r="D255" s="1018"/>
      <c r="E255" s="625"/>
      <c r="F255" s="625"/>
    </row>
    <row r="256" spans="1:6" ht="15" customHeight="1">
      <c r="A256" s="625"/>
      <c r="B256" s="625"/>
      <c r="C256" s="1018"/>
      <c r="D256" s="1018"/>
      <c r="E256" s="625"/>
      <c r="F256" s="625"/>
    </row>
    <row r="257" spans="1:6" ht="15" customHeight="1">
      <c r="A257" s="625"/>
      <c r="B257" s="625"/>
      <c r="C257" s="1018"/>
      <c r="D257" s="1018"/>
      <c r="E257" s="625"/>
      <c r="F257" s="625"/>
    </row>
    <row r="258" spans="1:6" ht="15" customHeight="1">
      <c r="A258" s="625"/>
      <c r="B258" s="625"/>
      <c r="C258" s="1018"/>
      <c r="D258" s="1018"/>
      <c r="E258" s="625"/>
      <c r="F258" s="625"/>
    </row>
    <row r="259" spans="1:6" ht="15" customHeight="1">
      <c r="A259" s="625"/>
      <c r="B259" s="625"/>
      <c r="C259" s="1018"/>
      <c r="D259" s="1018"/>
      <c r="E259" s="625"/>
      <c r="F259" s="625"/>
    </row>
    <row r="260" spans="1:6" ht="15" customHeight="1">
      <c r="A260" s="625"/>
      <c r="B260" s="625"/>
      <c r="C260" s="1018"/>
      <c r="D260" s="1018"/>
      <c r="E260" s="625"/>
      <c r="F260" s="625"/>
    </row>
    <row r="261" spans="1:6" ht="15" customHeight="1">
      <c r="A261" s="625"/>
      <c r="B261" s="625"/>
      <c r="C261" s="1018"/>
      <c r="D261" s="1018"/>
      <c r="E261" s="625"/>
      <c r="F261" s="625"/>
    </row>
    <row r="262" spans="1:6" ht="15" customHeight="1">
      <c r="A262" s="625"/>
      <c r="B262" s="625"/>
      <c r="C262" s="1018"/>
      <c r="D262" s="1018"/>
      <c r="E262" s="625"/>
      <c r="F262" s="625"/>
    </row>
    <row r="263" spans="1:6" ht="15" customHeight="1">
      <c r="A263" s="625"/>
      <c r="B263" s="625"/>
      <c r="C263" s="1018"/>
      <c r="D263" s="1018"/>
      <c r="E263" s="625"/>
      <c r="F263" s="625"/>
    </row>
    <row r="264" spans="1:6" ht="15" customHeight="1">
      <c r="A264" s="625"/>
      <c r="B264" s="625"/>
      <c r="C264" s="1018"/>
      <c r="D264" s="1018"/>
      <c r="E264" s="625"/>
      <c r="F264" s="625"/>
    </row>
    <row r="265" spans="1:6" ht="15" customHeight="1">
      <c r="A265" s="625"/>
      <c r="B265" s="625"/>
      <c r="C265" s="1018"/>
      <c r="D265" s="1018"/>
      <c r="E265" s="625"/>
      <c r="F265" s="625"/>
    </row>
    <row r="266" spans="1:6" ht="15" customHeight="1">
      <c r="A266" s="625"/>
      <c r="B266" s="625"/>
      <c r="C266" s="1018"/>
      <c r="D266" s="1018"/>
      <c r="E266" s="625"/>
      <c r="F266" s="625"/>
    </row>
    <row r="267" spans="1:6" ht="15" customHeight="1">
      <c r="A267" s="625"/>
      <c r="B267" s="625"/>
      <c r="C267" s="1018"/>
      <c r="D267" s="1018"/>
      <c r="E267" s="625"/>
      <c r="F267" s="625"/>
    </row>
    <row r="268" spans="1:6" ht="15" customHeight="1">
      <c r="A268" s="625"/>
      <c r="B268" s="625"/>
      <c r="C268" s="1018"/>
      <c r="D268" s="1018"/>
      <c r="E268" s="625"/>
      <c r="F268" s="625"/>
    </row>
    <row r="269" spans="1:6" ht="15" customHeight="1">
      <c r="A269" s="625"/>
      <c r="B269" s="625"/>
      <c r="C269" s="1018"/>
      <c r="D269" s="1018"/>
      <c r="E269" s="625"/>
      <c r="F269" s="625"/>
    </row>
    <row r="270" spans="1:6" ht="15" customHeight="1">
      <c r="A270" s="625"/>
      <c r="B270" s="625"/>
      <c r="C270" s="1018"/>
      <c r="D270" s="1018"/>
      <c r="E270" s="625"/>
      <c r="F270" s="625"/>
    </row>
    <row r="271" spans="1:6" ht="15" customHeight="1">
      <c r="A271" s="625"/>
      <c r="B271" s="625"/>
      <c r="C271" s="1018"/>
      <c r="D271" s="1018"/>
      <c r="E271" s="625"/>
      <c r="F271" s="625"/>
    </row>
    <row r="272" spans="1:6" ht="15" customHeight="1">
      <c r="A272" s="625"/>
      <c r="B272" s="625"/>
      <c r="C272" s="1018"/>
      <c r="D272" s="1018"/>
      <c r="E272" s="625"/>
      <c r="F272" s="625"/>
    </row>
    <row r="273" spans="1:6" ht="15" customHeight="1">
      <c r="A273" s="625"/>
      <c r="B273" s="625"/>
      <c r="C273" s="1018"/>
      <c r="D273" s="1018"/>
      <c r="E273" s="625"/>
      <c r="F273" s="625"/>
    </row>
    <row r="274" spans="1:6" ht="15" customHeight="1">
      <c r="A274" s="625"/>
      <c r="B274" s="625"/>
      <c r="C274" s="1018"/>
      <c r="D274" s="1018"/>
      <c r="E274" s="625"/>
      <c r="F274" s="625"/>
    </row>
    <row r="275" spans="1:6" ht="15" customHeight="1">
      <c r="A275" s="625"/>
      <c r="B275" s="625"/>
      <c r="C275" s="1018"/>
      <c r="D275" s="1018"/>
      <c r="E275" s="625"/>
      <c r="F275" s="625"/>
    </row>
    <row r="276" spans="1:6" ht="15" customHeight="1">
      <c r="A276" s="625"/>
      <c r="B276" s="625"/>
      <c r="C276" s="1018"/>
      <c r="D276" s="1018"/>
      <c r="E276" s="625"/>
      <c r="F276" s="625"/>
    </row>
    <row r="277" spans="1:6" ht="15" customHeight="1">
      <c r="A277" s="625"/>
      <c r="B277" s="625"/>
      <c r="C277" s="1018"/>
      <c r="D277" s="1018"/>
      <c r="E277" s="625"/>
      <c r="F277" s="625"/>
    </row>
    <row r="278" spans="1:6" ht="15" customHeight="1">
      <c r="A278" s="625"/>
      <c r="B278" s="625"/>
      <c r="C278" s="1018"/>
      <c r="D278" s="1018"/>
      <c r="E278" s="625"/>
      <c r="F278" s="625"/>
    </row>
    <row r="279" spans="1:6" ht="15" customHeight="1">
      <c r="A279" s="625"/>
      <c r="B279" s="625"/>
      <c r="C279" s="1018"/>
      <c r="D279" s="1018"/>
      <c r="E279" s="625"/>
      <c r="F279" s="625"/>
    </row>
    <row r="280" spans="1:6" ht="15" customHeight="1">
      <c r="A280" s="625"/>
      <c r="B280" s="625"/>
      <c r="C280" s="1018"/>
      <c r="D280" s="1018"/>
      <c r="E280" s="625"/>
      <c r="F280" s="625"/>
    </row>
    <row r="281" spans="1:6" ht="15" customHeight="1">
      <c r="A281" s="625"/>
      <c r="B281" s="625"/>
      <c r="C281" s="1018"/>
      <c r="D281" s="1018"/>
      <c r="E281" s="625"/>
      <c r="F281" s="625"/>
    </row>
    <row r="282" spans="1:6" ht="15" customHeight="1">
      <c r="A282" s="625"/>
      <c r="B282" s="625"/>
      <c r="C282" s="1018"/>
      <c r="D282" s="1018"/>
      <c r="E282" s="625"/>
      <c r="F282" s="625"/>
    </row>
    <row r="283" spans="1:6" ht="15" customHeight="1">
      <c r="A283" s="625"/>
      <c r="B283" s="625"/>
      <c r="C283" s="1018"/>
      <c r="D283" s="1018"/>
      <c r="E283" s="625"/>
      <c r="F283" s="625"/>
    </row>
    <row r="284" spans="1:6" ht="15" customHeight="1">
      <c r="A284" s="625"/>
      <c r="B284" s="625"/>
      <c r="C284" s="1018"/>
      <c r="D284" s="1018"/>
      <c r="E284" s="625"/>
      <c r="F284" s="625"/>
    </row>
    <row r="285" spans="1:6" ht="15" customHeight="1">
      <c r="A285" s="625"/>
      <c r="B285" s="625"/>
      <c r="C285" s="1018"/>
      <c r="D285" s="1018"/>
      <c r="E285" s="625"/>
      <c r="F285" s="625"/>
    </row>
    <row r="286" spans="1:6" ht="15" customHeight="1">
      <c r="A286" s="625"/>
      <c r="B286" s="625"/>
      <c r="C286" s="1018"/>
      <c r="D286" s="1018"/>
      <c r="E286" s="625"/>
      <c r="F286" s="625"/>
    </row>
    <row r="287" spans="1:6" ht="15" customHeight="1">
      <c r="A287" s="625"/>
      <c r="B287" s="625"/>
      <c r="C287" s="1018"/>
      <c r="D287" s="1018"/>
      <c r="E287" s="625"/>
      <c r="F287" s="625"/>
    </row>
    <row r="288" spans="1:6" ht="15" customHeight="1">
      <c r="A288" s="625"/>
      <c r="B288" s="625"/>
      <c r="C288" s="1018"/>
      <c r="D288" s="1018"/>
      <c r="E288" s="625"/>
      <c r="F288" s="625"/>
    </row>
    <row r="289" spans="1:6" ht="15" customHeight="1">
      <c r="A289" s="625"/>
      <c r="B289" s="625"/>
      <c r="C289" s="1018"/>
      <c r="D289" s="1018"/>
      <c r="E289" s="625"/>
      <c r="F289" s="625"/>
    </row>
    <row r="290" spans="1:6" ht="15" customHeight="1">
      <c r="A290" s="625"/>
      <c r="B290" s="625"/>
      <c r="C290" s="1018"/>
      <c r="D290" s="1018"/>
      <c r="E290" s="625"/>
      <c r="F290" s="625"/>
    </row>
    <row r="291" spans="1:6" ht="15" customHeight="1">
      <c r="A291" s="625"/>
      <c r="B291" s="625"/>
      <c r="C291" s="1018"/>
      <c r="D291" s="1018"/>
      <c r="E291" s="625"/>
      <c r="F291" s="625"/>
    </row>
    <row r="292" spans="1:6" ht="15" customHeight="1">
      <c r="A292" s="625"/>
      <c r="B292" s="625"/>
      <c r="C292" s="1018"/>
      <c r="D292" s="1018"/>
      <c r="E292" s="625"/>
      <c r="F292" s="625"/>
    </row>
    <row r="293" spans="1:6" ht="15" customHeight="1">
      <c r="A293" s="625"/>
      <c r="B293" s="625"/>
      <c r="C293" s="1018"/>
      <c r="D293" s="1018"/>
      <c r="E293" s="625"/>
      <c r="F293" s="625"/>
    </row>
    <row r="294" spans="1:6" ht="15" customHeight="1">
      <c r="A294" s="625"/>
      <c r="B294" s="625"/>
      <c r="C294" s="1018"/>
      <c r="D294" s="1018"/>
      <c r="E294" s="625"/>
      <c r="F294" s="625"/>
    </row>
    <row r="295" spans="1:6" ht="15" customHeight="1">
      <c r="A295" s="625"/>
      <c r="B295" s="625"/>
      <c r="C295" s="1018"/>
      <c r="D295" s="1018"/>
      <c r="E295" s="625"/>
      <c r="F295" s="625"/>
    </row>
    <row r="296" spans="1:6" ht="15" customHeight="1">
      <c r="A296" s="625"/>
      <c r="B296" s="625"/>
      <c r="C296" s="1018"/>
      <c r="D296" s="1018"/>
      <c r="E296" s="625"/>
      <c r="F296" s="625"/>
    </row>
    <row r="297" spans="1:6" ht="15" customHeight="1">
      <c r="A297" s="625"/>
      <c r="B297" s="625"/>
      <c r="C297" s="1018"/>
      <c r="D297" s="1018"/>
      <c r="E297" s="625"/>
      <c r="F297" s="625"/>
    </row>
    <row r="298" spans="1:6" ht="15" customHeight="1">
      <c r="A298" s="625"/>
      <c r="B298" s="625"/>
      <c r="C298" s="1018"/>
      <c r="D298" s="1018"/>
      <c r="E298" s="625"/>
      <c r="F298" s="625"/>
    </row>
    <row r="299" spans="1:6" ht="15" customHeight="1">
      <c r="A299" s="625"/>
      <c r="B299" s="625"/>
      <c r="C299" s="1018"/>
      <c r="D299" s="1018"/>
      <c r="E299" s="625"/>
      <c r="F299" s="625"/>
    </row>
    <row r="300" spans="1:6" ht="15" customHeight="1">
      <c r="A300" s="625"/>
      <c r="B300" s="625"/>
      <c r="C300" s="1018"/>
      <c r="D300" s="1018"/>
      <c r="E300" s="625"/>
      <c r="F300" s="625"/>
    </row>
    <row r="301" spans="1:6" ht="15" customHeight="1">
      <c r="A301" s="625"/>
      <c r="B301" s="625"/>
      <c r="C301" s="1018"/>
      <c r="D301" s="1018"/>
      <c r="E301" s="625"/>
      <c r="F301" s="625"/>
    </row>
    <row r="302" spans="1:6" ht="15" customHeight="1">
      <c r="A302" s="625"/>
      <c r="B302" s="625"/>
      <c r="C302" s="1018"/>
      <c r="D302" s="1018"/>
      <c r="E302" s="625"/>
      <c r="F302" s="625"/>
    </row>
    <row r="303" spans="1:6" ht="15" customHeight="1">
      <c r="A303" s="625"/>
      <c r="B303" s="625"/>
      <c r="C303" s="1018"/>
      <c r="D303" s="1018"/>
      <c r="E303" s="625"/>
      <c r="F303" s="625"/>
    </row>
    <row r="304" spans="1:6" ht="15" customHeight="1">
      <c r="A304" s="625"/>
      <c r="B304" s="625"/>
      <c r="C304" s="1018"/>
      <c r="D304" s="1018"/>
      <c r="E304" s="625"/>
      <c r="F304" s="625"/>
    </row>
    <row r="305" spans="1:6" ht="15" customHeight="1">
      <c r="A305" s="625"/>
      <c r="B305" s="625"/>
      <c r="C305" s="1018"/>
      <c r="D305" s="1018"/>
      <c r="E305" s="625"/>
      <c r="F305" s="625"/>
    </row>
    <row r="306" spans="1:6" ht="15" customHeight="1">
      <c r="A306" s="625"/>
      <c r="B306" s="625"/>
      <c r="C306" s="1018"/>
      <c r="D306" s="1018"/>
      <c r="E306" s="625"/>
      <c r="F306" s="625"/>
    </row>
    <row r="307" spans="1:6" ht="15" customHeight="1">
      <c r="A307" s="625"/>
      <c r="B307" s="625"/>
      <c r="C307" s="1018"/>
      <c r="D307" s="1018"/>
      <c r="E307" s="625"/>
      <c r="F307" s="625"/>
    </row>
    <row r="308" spans="1:6" ht="15" customHeight="1">
      <c r="A308" s="625"/>
      <c r="B308" s="625"/>
      <c r="C308" s="1018"/>
      <c r="D308" s="1018"/>
      <c r="E308" s="625"/>
      <c r="F308" s="625"/>
    </row>
    <row r="309" spans="1:6" ht="15" customHeight="1">
      <c r="A309" s="625"/>
      <c r="B309" s="625"/>
      <c r="C309" s="1018"/>
      <c r="D309" s="1018"/>
      <c r="E309" s="625"/>
      <c r="F309" s="625"/>
    </row>
    <row r="310" spans="1:6" ht="15" customHeight="1">
      <c r="A310" s="625"/>
      <c r="B310" s="625"/>
      <c r="C310" s="1018"/>
      <c r="D310" s="1018"/>
      <c r="E310" s="625"/>
      <c r="F310" s="625"/>
    </row>
    <row r="311" spans="1:6" ht="15" customHeight="1">
      <c r="A311" s="625"/>
      <c r="B311" s="625"/>
      <c r="C311" s="1018"/>
      <c r="D311" s="1018"/>
      <c r="E311" s="625"/>
      <c r="F311" s="625"/>
    </row>
    <row r="312" spans="1:6" ht="15" customHeight="1">
      <c r="A312" s="625"/>
      <c r="B312" s="625"/>
      <c r="C312" s="1018"/>
      <c r="D312" s="1018"/>
      <c r="E312" s="625"/>
      <c r="F312" s="625"/>
    </row>
    <row r="313" spans="1:6" ht="15" customHeight="1">
      <c r="A313" s="625"/>
      <c r="B313" s="625"/>
      <c r="C313" s="1018"/>
      <c r="D313" s="1018"/>
      <c r="E313" s="625"/>
      <c r="F313" s="625"/>
    </row>
    <row r="314" spans="1:6" ht="15" customHeight="1">
      <c r="A314" s="625"/>
      <c r="B314" s="625"/>
      <c r="C314" s="1018"/>
      <c r="D314" s="1018"/>
      <c r="E314" s="625"/>
      <c r="F314" s="625"/>
    </row>
    <row r="315" spans="1:6" ht="15" customHeight="1">
      <c r="A315" s="625"/>
      <c r="B315" s="625"/>
      <c r="C315" s="1018"/>
      <c r="D315" s="1018"/>
      <c r="E315" s="625"/>
      <c r="F315" s="625"/>
    </row>
    <row r="316" spans="1:6" ht="15" customHeight="1">
      <c r="A316" s="625"/>
      <c r="B316" s="625"/>
      <c r="C316" s="1018"/>
      <c r="D316" s="1018"/>
      <c r="E316" s="625"/>
      <c r="F316" s="625"/>
    </row>
    <row r="317" spans="1:6" ht="15" customHeight="1">
      <c r="A317" s="625"/>
      <c r="B317" s="625"/>
      <c r="C317" s="1018"/>
      <c r="D317" s="1018"/>
      <c r="E317" s="625"/>
      <c r="F317" s="625"/>
    </row>
    <row r="318" spans="1:6" ht="15" customHeight="1">
      <c r="A318" s="625"/>
      <c r="B318" s="625"/>
      <c r="C318" s="1018"/>
      <c r="D318" s="1018"/>
      <c r="E318" s="625"/>
      <c r="F318" s="625"/>
    </row>
    <row r="319" spans="1:6" ht="15" customHeight="1">
      <c r="A319" s="625"/>
      <c r="B319" s="625"/>
      <c r="C319" s="1018"/>
      <c r="D319" s="1018"/>
      <c r="E319" s="625"/>
      <c r="F319" s="625"/>
    </row>
    <row r="320" spans="1:6" ht="15" customHeight="1">
      <c r="A320" s="625"/>
      <c r="B320" s="625"/>
      <c r="C320" s="1018"/>
      <c r="D320" s="1018"/>
      <c r="E320" s="625"/>
      <c r="F320" s="625"/>
    </row>
    <row r="321" spans="1:6" ht="15" customHeight="1">
      <c r="A321" s="625"/>
      <c r="B321" s="625"/>
      <c r="C321" s="1018"/>
      <c r="D321" s="1018"/>
      <c r="E321" s="625"/>
      <c r="F321" s="625"/>
    </row>
    <row r="322" spans="1:6" ht="15" customHeight="1">
      <c r="A322" s="625"/>
      <c r="B322" s="625"/>
      <c r="C322" s="1018"/>
      <c r="D322" s="1018"/>
      <c r="E322" s="625"/>
      <c r="F322" s="625"/>
    </row>
  </sheetData>
  <printOptions horizontalCentered="1"/>
  <pageMargins left="0.51181102362204722" right="0.51181102362204722" top="0.51181102362204722" bottom="0.51181102362204722" header="0.51181102362204722" footer="0.51181102362204722"/>
  <pageSetup scale="68" firstPageNumber="2" orientation="landscape" useFirstPageNumber="1" r:id="rId1"/>
  <headerFooter scaleWithDoc="0">
    <oddFooter>&amp;R&amp;"Helvetica,Regular"&amp;7BCE Supplementary Financial Information - First Quarter 2024 Page 6</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106497"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06497" r:id="rId6"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J322"/>
  <sheetViews>
    <sheetView showGridLines="0" view="pageBreakPreview" zoomScale="60" zoomScaleNormal="70" zoomScalePageLayoutView="40" workbookViewId="0"/>
  </sheetViews>
  <sheetFormatPr defaultColWidth="9.140625" defaultRowHeight="26.25"/>
  <cols>
    <col min="1" max="1" width="3.7109375" style="456" customWidth="1"/>
    <col min="2" max="2" width="121.5703125" style="456" customWidth="1"/>
    <col min="3" max="3" width="18.140625" style="1364" customWidth="1"/>
    <col min="4" max="4" width="1.5703125" style="1364" customWidth="1"/>
    <col min="5" max="5" width="16.42578125" style="456" customWidth="1"/>
    <col min="6" max="6" width="1.85546875" style="456" customWidth="1"/>
    <col min="7" max="7" width="16.42578125" style="456" customWidth="1"/>
    <col min="8" max="8" width="17.5703125" style="456" customWidth="1"/>
    <col min="9" max="9" width="16.85546875" style="456" customWidth="1"/>
    <col min="10" max="10" width="17.5703125" style="1364" customWidth="1"/>
    <col min="11" max="16384" width="9.140625" style="456"/>
  </cols>
  <sheetData>
    <row r="1" spans="1:10">
      <c r="A1" s="1002"/>
      <c r="B1" s="1002"/>
      <c r="C1" s="1002"/>
      <c r="D1" s="1002"/>
      <c r="E1" s="1002"/>
      <c r="F1" s="1002"/>
      <c r="G1" s="1002"/>
      <c r="H1" s="1001"/>
      <c r="I1" s="1001"/>
      <c r="J1" s="1177" t="s">
        <v>366</v>
      </c>
    </row>
    <row r="2" spans="1:10" ht="27.75" customHeight="1">
      <c r="A2" s="1357"/>
      <c r="B2" s="1357"/>
      <c r="C2" s="1357"/>
      <c r="D2" s="1357"/>
      <c r="E2" s="1357"/>
      <c r="F2" s="1357"/>
      <c r="G2" s="1357"/>
      <c r="H2" s="327"/>
      <c r="I2" s="327"/>
      <c r="J2" s="1357"/>
    </row>
    <row r="3" spans="1:10" ht="56.25" customHeight="1">
      <c r="A3" s="1564" t="s">
        <v>79</v>
      </c>
      <c r="B3" s="1564"/>
      <c r="C3" s="1358" t="s">
        <v>380</v>
      </c>
      <c r="D3" s="1359"/>
      <c r="E3" s="1346" t="s">
        <v>369</v>
      </c>
      <c r="F3" s="1360"/>
      <c r="G3" s="1346" t="s">
        <v>337</v>
      </c>
      <c r="H3" s="1361" t="s">
        <v>336</v>
      </c>
      <c r="I3" s="1361" t="s">
        <v>335</v>
      </c>
      <c r="J3" s="1361" t="s">
        <v>334</v>
      </c>
    </row>
    <row r="4" spans="1:10" s="626" customFormat="1" ht="22.5" customHeight="1">
      <c r="A4" s="1365" t="s">
        <v>338</v>
      </c>
      <c r="B4" s="953"/>
      <c r="C4" s="954"/>
      <c r="D4" s="954"/>
      <c r="E4" s="953"/>
      <c r="F4" s="953"/>
      <c r="G4" s="953"/>
      <c r="H4" s="954"/>
      <c r="I4" s="954"/>
      <c r="J4" s="954"/>
    </row>
    <row r="5" spans="1:10" s="1352" customFormat="1" ht="22.5" customHeight="1">
      <c r="A5" s="905" t="s">
        <v>212</v>
      </c>
      <c r="B5" s="905"/>
      <c r="C5" s="907"/>
      <c r="D5" s="907"/>
      <c r="E5" s="905"/>
      <c r="F5" s="905"/>
      <c r="G5" s="905"/>
      <c r="H5" s="907"/>
      <c r="I5" s="907"/>
      <c r="J5" s="907"/>
    </row>
    <row r="6" spans="1:10" s="1352" customFormat="1" ht="22.5" customHeight="1">
      <c r="A6" s="900" t="s">
        <v>339</v>
      </c>
      <c r="B6" s="905"/>
      <c r="C6" s="1362">
        <v>1774</v>
      </c>
      <c r="D6" s="1348"/>
      <c r="E6" s="1348">
        <v>7120</v>
      </c>
      <c r="F6" s="1212"/>
      <c r="G6" s="1348">
        <v>1803</v>
      </c>
      <c r="H6" s="1348">
        <v>1828</v>
      </c>
      <c r="I6" s="1348">
        <v>1766</v>
      </c>
      <c r="J6" s="1348">
        <v>1723</v>
      </c>
    </row>
    <row r="7" spans="1:10" s="626" customFormat="1" ht="22.5" customHeight="1">
      <c r="A7" s="900" t="s">
        <v>355</v>
      </c>
      <c r="B7" s="900"/>
      <c r="C7" s="1068">
        <v>2012</v>
      </c>
      <c r="D7" s="901"/>
      <c r="E7" s="901">
        <v>8084</v>
      </c>
      <c r="F7" s="900"/>
      <c r="G7" s="901">
        <v>2030</v>
      </c>
      <c r="H7" s="901">
        <v>2032</v>
      </c>
      <c r="I7" s="901">
        <v>2021</v>
      </c>
      <c r="J7" s="901">
        <v>2001</v>
      </c>
    </row>
    <row r="8" spans="1:10" s="626" customFormat="1" ht="22.5" customHeight="1">
      <c r="A8" s="900" t="s">
        <v>356</v>
      </c>
      <c r="B8" s="900"/>
      <c r="C8" s="1068">
        <v>683</v>
      </c>
      <c r="D8" s="901"/>
      <c r="E8" s="901">
        <v>2862</v>
      </c>
      <c r="F8" s="900"/>
      <c r="G8" s="901">
        <v>697</v>
      </c>
      <c r="H8" s="901">
        <v>717</v>
      </c>
      <c r="I8" s="901">
        <v>722</v>
      </c>
      <c r="J8" s="901">
        <v>726</v>
      </c>
    </row>
    <row r="9" spans="1:10" s="626" customFormat="1" ht="22.5" customHeight="1">
      <c r="A9" s="900" t="s">
        <v>357</v>
      </c>
      <c r="B9" s="900"/>
      <c r="C9" s="1128">
        <v>81</v>
      </c>
      <c r="D9" s="912"/>
      <c r="E9" s="904">
        <v>312</v>
      </c>
      <c r="F9" s="900"/>
      <c r="G9" s="904">
        <v>81</v>
      </c>
      <c r="H9" s="904">
        <v>78</v>
      </c>
      <c r="I9" s="904">
        <v>75</v>
      </c>
      <c r="J9" s="904">
        <v>78</v>
      </c>
    </row>
    <row r="10" spans="1:10" s="626" customFormat="1" ht="23.25">
      <c r="A10" s="905" t="s">
        <v>207</v>
      </c>
      <c r="B10" s="905"/>
      <c r="C10" s="1068">
        <v>4550</v>
      </c>
      <c r="D10" s="901"/>
      <c r="E10" s="901">
        <v>18378</v>
      </c>
      <c r="F10" s="907"/>
      <c r="G10" s="901">
        <v>4611</v>
      </c>
      <c r="H10" s="901">
        <v>4655</v>
      </c>
      <c r="I10" s="901">
        <v>4584</v>
      </c>
      <c r="J10" s="901">
        <v>4528</v>
      </c>
    </row>
    <row r="11" spans="1:10" s="626" customFormat="1" ht="23.25">
      <c r="A11" s="900" t="s">
        <v>208</v>
      </c>
      <c r="B11" s="900"/>
      <c r="C11" s="1068">
        <v>6</v>
      </c>
      <c r="D11" s="901"/>
      <c r="E11" s="901">
        <v>29</v>
      </c>
      <c r="F11" s="900"/>
      <c r="G11" s="901">
        <v>8</v>
      </c>
      <c r="H11" s="901">
        <v>7</v>
      </c>
      <c r="I11" s="901">
        <v>7</v>
      </c>
      <c r="J11" s="901">
        <v>7</v>
      </c>
    </row>
    <row r="12" spans="1:10" s="626" customFormat="1" ht="22.5" customHeight="1">
      <c r="A12" s="1003" t="s">
        <v>272</v>
      </c>
      <c r="B12" s="1003"/>
      <c r="C12" s="1004">
        <v>4556</v>
      </c>
      <c r="D12" s="1024"/>
      <c r="E12" s="1005">
        <v>18407</v>
      </c>
      <c r="F12" s="1024"/>
      <c r="G12" s="1005">
        <v>4619</v>
      </c>
      <c r="H12" s="1005">
        <v>4662</v>
      </c>
      <c r="I12" s="1005">
        <v>4591</v>
      </c>
      <c r="J12" s="1005">
        <v>4535</v>
      </c>
    </row>
    <row r="13" spans="1:10" s="626" customFormat="1" ht="22.5" customHeight="1">
      <c r="A13" s="900" t="s">
        <v>339</v>
      </c>
      <c r="B13" s="905"/>
      <c r="C13" s="1068">
        <v>684</v>
      </c>
      <c r="D13" s="1348"/>
      <c r="E13" s="901">
        <v>2885</v>
      </c>
      <c r="F13" s="907"/>
      <c r="G13" s="901">
        <v>961</v>
      </c>
      <c r="H13" s="1348">
        <v>672</v>
      </c>
      <c r="I13" s="1348">
        <v>626</v>
      </c>
      <c r="J13" s="1348">
        <v>626</v>
      </c>
    </row>
    <row r="14" spans="1:10" s="626" customFormat="1" ht="22.5" customHeight="1">
      <c r="A14" s="900" t="s">
        <v>362</v>
      </c>
      <c r="B14" s="900"/>
      <c r="C14" s="1068">
        <v>135</v>
      </c>
      <c r="D14" s="901"/>
      <c r="E14" s="921">
        <v>634</v>
      </c>
      <c r="F14" s="900"/>
      <c r="G14" s="921">
        <v>164</v>
      </c>
      <c r="H14" s="921">
        <v>127</v>
      </c>
      <c r="I14" s="921">
        <v>137</v>
      </c>
      <c r="J14" s="921">
        <v>206</v>
      </c>
    </row>
    <row r="15" spans="1:10" s="626" customFormat="1" ht="22.5" customHeight="1">
      <c r="A15" s="1003" t="s">
        <v>364</v>
      </c>
      <c r="B15" s="1003"/>
      <c r="C15" s="1004">
        <v>819</v>
      </c>
      <c r="D15" s="1024"/>
      <c r="E15" s="1005">
        <v>3519</v>
      </c>
      <c r="F15" s="1006"/>
      <c r="G15" s="1005">
        <v>1125</v>
      </c>
      <c r="H15" s="1005">
        <v>799</v>
      </c>
      <c r="I15" s="1005">
        <v>763</v>
      </c>
      <c r="J15" s="1005">
        <v>832</v>
      </c>
    </row>
    <row r="16" spans="1:10" s="626" customFormat="1" ht="22.5" customHeight="1">
      <c r="A16" s="905" t="s">
        <v>202</v>
      </c>
      <c r="B16" s="905"/>
      <c r="C16" s="1068">
        <v>5369</v>
      </c>
      <c r="D16" s="901"/>
      <c r="E16" s="901">
        <v>21897</v>
      </c>
      <c r="F16" s="907"/>
      <c r="G16" s="901">
        <v>5736</v>
      </c>
      <c r="H16" s="901">
        <v>5454</v>
      </c>
      <c r="I16" s="901">
        <v>5347</v>
      </c>
      <c r="J16" s="901">
        <v>5360</v>
      </c>
    </row>
    <row r="17" spans="1:10" s="626" customFormat="1" ht="22.5" customHeight="1">
      <c r="A17" s="1007" t="s">
        <v>201</v>
      </c>
      <c r="B17" s="1007"/>
      <c r="C17" s="1008">
        <v>5375</v>
      </c>
      <c r="D17" s="1009"/>
      <c r="E17" s="1009">
        <v>21926</v>
      </c>
      <c r="F17" s="1010"/>
      <c r="G17" s="1009">
        <v>5744</v>
      </c>
      <c r="H17" s="1009">
        <v>5461</v>
      </c>
      <c r="I17" s="1009">
        <v>5354</v>
      </c>
      <c r="J17" s="1009">
        <v>5367</v>
      </c>
    </row>
    <row r="18" spans="1:10" s="626" customFormat="1" ht="22.5" customHeight="1">
      <c r="A18" s="531" t="s">
        <v>137</v>
      </c>
      <c r="B18" s="531"/>
      <c r="C18" s="1128">
        <v>-2927</v>
      </c>
      <c r="D18" s="912"/>
      <c r="E18" s="904">
        <v>-12206</v>
      </c>
      <c r="F18" s="531"/>
      <c r="G18" s="904">
        <v>-3325</v>
      </c>
      <c r="H18" s="904">
        <v>-2997</v>
      </c>
      <c r="I18" s="904">
        <v>-2923</v>
      </c>
      <c r="J18" s="904">
        <v>-2961</v>
      </c>
    </row>
    <row r="19" spans="1:10" s="626" customFormat="1" ht="23.25">
      <c r="A19" s="1044" t="s">
        <v>98</v>
      </c>
      <c r="B19" s="1044"/>
      <c r="C19" s="1124">
        <v>2448</v>
      </c>
      <c r="D19" s="912"/>
      <c r="E19" s="912">
        <v>9720</v>
      </c>
      <c r="F19" s="531"/>
      <c r="G19" s="912">
        <v>2419</v>
      </c>
      <c r="H19" s="912">
        <v>2464</v>
      </c>
      <c r="I19" s="912">
        <v>2431</v>
      </c>
      <c r="J19" s="912">
        <v>2406</v>
      </c>
    </row>
    <row r="20" spans="1:10" s="1354" customFormat="1" ht="23.25">
      <c r="A20" s="530" t="s">
        <v>191</v>
      </c>
      <c r="B20" s="530"/>
      <c r="C20" s="1077">
        <v>0.45544186046511625</v>
      </c>
      <c r="D20" s="929"/>
      <c r="E20" s="929">
        <v>0.44330931314421235</v>
      </c>
      <c r="F20" s="530"/>
      <c r="G20" s="929">
        <v>0.42113509749303624</v>
      </c>
      <c r="H20" s="929">
        <v>0.45119941402673502</v>
      </c>
      <c r="I20" s="929">
        <v>0.45400000000000001</v>
      </c>
      <c r="J20" s="929">
        <v>0.44829513694801565</v>
      </c>
    </row>
    <row r="21" spans="1:10" s="626" customFormat="1" ht="12.75" customHeight="1">
      <c r="A21" s="1044"/>
      <c r="B21" s="1044"/>
      <c r="C21" s="1068"/>
      <c r="D21" s="901"/>
      <c r="E21" s="901"/>
      <c r="F21" s="531"/>
      <c r="G21" s="901"/>
      <c r="H21" s="901"/>
      <c r="I21" s="901"/>
      <c r="J21" s="901"/>
    </row>
    <row r="22" spans="1:10" s="626" customFormat="1" ht="22.5" customHeight="1">
      <c r="A22" s="531" t="s">
        <v>78</v>
      </c>
      <c r="B22" s="531"/>
      <c r="C22" s="1068">
        <v>975</v>
      </c>
      <c r="D22" s="901"/>
      <c r="E22" s="901">
        <v>4421</v>
      </c>
      <c r="F22" s="531"/>
      <c r="G22" s="1363">
        <v>975</v>
      </c>
      <c r="H22" s="901">
        <v>1123</v>
      </c>
      <c r="I22" s="901">
        <v>1271</v>
      </c>
      <c r="J22" s="901">
        <v>1052</v>
      </c>
    </row>
    <row r="23" spans="1:10" s="1355" customFormat="1" ht="23.25">
      <c r="A23" s="1078" t="s">
        <v>157</v>
      </c>
      <c r="B23" s="1078"/>
      <c r="C23" s="1059">
        <v>0.18139534883720931</v>
      </c>
      <c r="D23" s="934"/>
      <c r="E23" s="934">
        <v>0.20163276475417313</v>
      </c>
      <c r="F23" s="934"/>
      <c r="G23" s="1028">
        <v>0.16974233983286907</v>
      </c>
      <c r="H23" s="934">
        <v>0.2056399926753342</v>
      </c>
      <c r="I23" s="934">
        <v>0.23699999999999999</v>
      </c>
      <c r="J23" s="934">
        <v>0.19601267002049563</v>
      </c>
    </row>
    <row r="24" spans="1:10" s="1079" customFormat="1" ht="23.25"/>
    <row r="25" spans="1:10" ht="15" customHeight="1">
      <c r="A25" s="455"/>
      <c r="B25" s="455"/>
      <c r="C25" s="507"/>
      <c r="D25" s="507"/>
      <c r="E25" s="455"/>
      <c r="F25" s="455"/>
      <c r="G25" s="455"/>
      <c r="H25" s="455"/>
      <c r="I25" s="455"/>
      <c r="J25" s="507"/>
    </row>
    <row r="26" spans="1:10" ht="15" customHeight="1">
      <c r="A26" s="455"/>
      <c r="B26" s="455"/>
      <c r="C26" s="507"/>
      <c r="D26" s="507"/>
      <c r="E26" s="455"/>
      <c r="F26" s="455"/>
      <c r="G26" s="455"/>
      <c r="H26" s="455"/>
      <c r="I26" s="455"/>
      <c r="J26" s="507"/>
    </row>
    <row r="27" spans="1:10" ht="15" customHeight="1">
      <c r="A27" s="455"/>
      <c r="B27" s="455"/>
      <c r="C27" s="507"/>
      <c r="D27" s="507"/>
      <c r="E27" s="455"/>
      <c r="F27" s="455"/>
      <c r="G27" s="455"/>
      <c r="H27" s="455"/>
      <c r="I27" s="455"/>
      <c r="J27" s="507"/>
    </row>
    <row r="28" spans="1:10" ht="15" customHeight="1">
      <c r="A28" s="455"/>
      <c r="B28" s="455"/>
      <c r="C28" s="507"/>
      <c r="D28" s="507"/>
      <c r="E28" s="455"/>
      <c r="F28" s="455"/>
      <c r="G28" s="455"/>
      <c r="H28" s="455"/>
      <c r="I28" s="455"/>
      <c r="J28" s="507"/>
    </row>
    <row r="29" spans="1:10" ht="15" customHeight="1">
      <c r="A29" s="455"/>
      <c r="B29" s="455"/>
      <c r="C29" s="507"/>
      <c r="D29" s="507"/>
      <c r="E29" s="455"/>
      <c r="F29" s="455"/>
      <c r="G29" s="455"/>
      <c r="H29" s="455"/>
      <c r="I29" s="455"/>
      <c r="J29" s="507"/>
    </row>
    <row r="30" spans="1:10" ht="15" customHeight="1">
      <c r="A30" s="455"/>
      <c r="B30" s="455"/>
      <c r="C30" s="507"/>
      <c r="D30" s="507"/>
      <c r="E30" s="455"/>
      <c r="F30" s="455"/>
      <c r="G30" s="455"/>
      <c r="H30" s="455"/>
      <c r="I30" s="455"/>
      <c r="J30" s="507"/>
    </row>
    <row r="31" spans="1:10" ht="15" customHeight="1">
      <c r="A31" s="455"/>
      <c r="B31" s="455"/>
      <c r="C31" s="507"/>
      <c r="D31" s="507"/>
      <c r="E31" s="455"/>
      <c r="F31" s="455"/>
      <c r="G31" s="455"/>
      <c r="H31" s="455"/>
      <c r="I31" s="455"/>
      <c r="J31" s="507"/>
    </row>
    <row r="32" spans="1:10" ht="15" customHeight="1">
      <c r="A32" s="455"/>
      <c r="B32" s="455"/>
      <c r="C32" s="507"/>
      <c r="D32" s="507"/>
      <c r="E32" s="455"/>
      <c r="F32" s="455"/>
      <c r="G32" s="455"/>
      <c r="H32" s="455"/>
      <c r="I32" s="455"/>
      <c r="J32" s="507"/>
    </row>
    <row r="33" spans="1:10" ht="15" customHeight="1">
      <c r="A33" s="455"/>
      <c r="B33" s="455"/>
      <c r="C33" s="507"/>
      <c r="D33" s="507"/>
      <c r="E33" s="455"/>
      <c r="F33" s="455"/>
      <c r="G33" s="455"/>
      <c r="H33" s="455"/>
      <c r="I33" s="455"/>
      <c r="J33" s="507"/>
    </row>
    <row r="34" spans="1:10" ht="15" customHeight="1">
      <c r="A34" s="455"/>
      <c r="B34" s="455"/>
      <c r="C34" s="507"/>
      <c r="D34" s="507"/>
      <c r="E34" s="455"/>
      <c r="F34" s="455"/>
      <c r="G34" s="455"/>
      <c r="H34" s="455"/>
      <c r="I34" s="455"/>
      <c r="J34" s="507"/>
    </row>
    <row r="35" spans="1:10" ht="15" customHeight="1">
      <c r="A35" s="455"/>
      <c r="B35" s="455"/>
      <c r="C35" s="507"/>
      <c r="D35" s="507"/>
      <c r="E35" s="455"/>
      <c r="F35" s="455"/>
      <c r="G35" s="455"/>
      <c r="H35" s="455"/>
      <c r="I35" s="455"/>
      <c r="J35" s="507"/>
    </row>
    <row r="36" spans="1:10" ht="15" customHeight="1">
      <c r="A36" s="455"/>
      <c r="B36" s="455"/>
      <c r="C36" s="507"/>
      <c r="D36" s="507"/>
      <c r="E36" s="455"/>
      <c r="F36" s="455"/>
      <c r="G36" s="455"/>
      <c r="H36" s="455"/>
      <c r="I36" s="455"/>
      <c r="J36" s="507"/>
    </row>
    <row r="37" spans="1:10" ht="15" customHeight="1">
      <c r="A37" s="455"/>
      <c r="B37" s="455"/>
      <c r="C37" s="507"/>
      <c r="D37" s="507"/>
      <c r="E37" s="455"/>
      <c r="F37" s="455"/>
      <c r="G37" s="455"/>
      <c r="H37" s="455"/>
      <c r="I37" s="455"/>
      <c r="J37" s="507"/>
    </row>
    <row r="38" spans="1:10" ht="15" customHeight="1">
      <c r="A38" s="455"/>
      <c r="B38" s="455"/>
      <c r="C38" s="507"/>
      <c r="D38" s="507"/>
      <c r="E38" s="455"/>
      <c r="F38" s="455"/>
      <c r="G38" s="455"/>
      <c r="H38" s="455"/>
      <c r="I38" s="455"/>
      <c r="J38" s="507"/>
    </row>
    <row r="39" spans="1:10" ht="15" customHeight="1">
      <c r="A39" s="455"/>
      <c r="B39" s="455"/>
      <c r="C39" s="507"/>
      <c r="D39" s="507"/>
      <c r="E39" s="455"/>
      <c r="F39" s="455"/>
      <c r="G39" s="455"/>
      <c r="H39" s="455"/>
      <c r="I39" s="455"/>
      <c r="J39" s="507"/>
    </row>
    <row r="40" spans="1:10" ht="15" customHeight="1">
      <c r="A40" s="455"/>
      <c r="B40" s="455"/>
      <c r="C40" s="507"/>
      <c r="D40" s="507"/>
      <c r="E40" s="455"/>
      <c r="F40" s="455"/>
      <c r="G40" s="455"/>
      <c r="H40" s="455"/>
      <c r="I40" s="455"/>
      <c r="J40" s="507"/>
    </row>
    <row r="41" spans="1:10" ht="15" customHeight="1">
      <c r="A41" s="455"/>
      <c r="B41" s="455"/>
      <c r="C41" s="507"/>
      <c r="D41" s="507"/>
      <c r="E41" s="455"/>
      <c r="F41" s="455"/>
      <c r="G41" s="455"/>
      <c r="H41" s="455"/>
      <c r="I41" s="455"/>
      <c r="J41" s="507"/>
    </row>
    <row r="42" spans="1:10" ht="15" customHeight="1">
      <c r="A42" s="455"/>
      <c r="B42" s="455"/>
      <c r="C42" s="507"/>
      <c r="D42" s="507"/>
      <c r="E42" s="455"/>
      <c r="F42" s="455"/>
      <c r="G42" s="455"/>
      <c r="H42" s="455"/>
      <c r="I42" s="455"/>
      <c r="J42" s="507"/>
    </row>
    <row r="43" spans="1:10" ht="15" customHeight="1">
      <c r="A43" s="455"/>
      <c r="B43" s="455"/>
      <c r="C43" s="507"/>
      <c r="D43" s="507"/>
      <c r="E43" s="455"/>
      <c r="F43" s="455"/>
      <c r="G43" s="455"/>
      <c r="H43" s="455"/>
      <c r="I43" s="455"/>
      <c r="J43" s="507"/>
    </row>
    <row r="44" spans="1:10" ht="15" customHeight="1">
      <c r="A44" s="455"/>
      <c r="B44" s="455"/>
      <c r="C44" s="507"/>
      <c r="D44" s="507"/>
      <c r="E44" s="455"/>
      <c r="F44" s="455"/>
      <c r="G44" s="455"/>
      <c r="H44" s="455"/>
      <c r="I44" s="455"/>
      <c r="J44" s="507"/>
    </row>
    <row r="45" spans="1:10" ht="15" customHeight="1">
      <c r="A45" s="455"/>
      <c r="B45" s="455"/>
      <c r="C45" s="507"/>
      <c r="D45" s="507"/>
      <c r="E45" s="455"/>
      <c r="F45" s="455"/>
      <c r="G45" s="455"/>
      <c r="H45" s="455"/>
      <c r="I45" s="455"/>
      <c r="J45" s="507"/>
    </row>
    <row r="46" spans="1:10" ht="15" customHeight="1">
      <c r="A46" s="455"/>
      <c r="B46" s="455"/>
      <c r="C46" s="507"/>
      <c r="D46" s="507"/>
      <c r="E46" s="455"/>
      <c r="F46" s="455"/>
      <c r="G46" s="455"/>
      <c r="H46" s="455"/>
      <c r="I46" s="455"/>
      <c r="J46" s="507"/>
    </row>
    <row r="47" spans="1:10" ht="15" customHeight="1">
      <c r="A47" s="455"/>
      <c r="B47" s="455"/>
      <c r="C47" s="507"/>
      <c r="D47" s="507"/>
      <c r="E47" s="455"/>
      <c r="F47" s="455"/>
      <c r="G47" s="455"/>
      <c r="H47" s="455"/>
      <c r="I47" s="455"/>
      <c r="J47" s="507"/>
    </row>
    <row r="48" spans="1:10" ht="15" customHeight="1">
      <c r="A48" s="455"/>
      <c r="B48" s="455"/>
      <c r="C48" s="507"/>
      <c r="D48" s="507"/>
      <c r="E48" s="455"/>
      <c r="F48" s="455"/>
      <c r="G48" s="455"/>
      <c r="H48" s="455"/>
      <c r="I48" s="455"/>
      <c r="J48" s="507"/>
    </row>
    <row r="49" spans="1:10" ht="15" customHeight="1">
      <c r="A49" s="455"/>
      <c r="B49" s="455"/>
      <c r="C49" s="507"/>
      <c r="D49" s="507"/>
      <c r="E49" s="455"/>
      <c r="F49" s="455"/>
      <c r="G49" s="455"/>
      <c r="H49" s="455"/>
      <c r="I49" s="455"/>
      <c r="J49" s="507"/>
    </row>
    <row r="50" spans="1:10" ht="15" customHeight="1">
      <c r="A50" s="455"/>
      <c r="B50" s="455"/>
      <c r="C50" s="507"/>
      <c r="D50" s="507"/>
      <c r="E50" s="455"/>
      <c r="F50" s="455"/>
      <c r="G50" s="455"/>
      <c r="H50" s="455"/>
      <c r="I50" s="455"/>
      <c r="J50" s="507"/>
    </row>
    <row r="51" spans="1:10" ht="15" customHeight="1">
      <c r="A51" s="455"/>
      <c r="B51" s="455"/>
      <c r="C51" s="507"/>
      <c r="D51" s="507"/>
      <c r="E51" s="455"/>
      <c r="F51" s="455"/>
      <c r="G51" s="455"/>
      <c r="H51" s="455"/>
      <c r="I51" s="455"/>
      <c r="J51" s="507"/>
    </row>
    <row r="52" spans="1:10" ht="15" customHeight="1">
      <c r="A52" s="455"/>
      <c r="B52" s="455"/>
      <c r="C52" s="507"/>
      <c r="D52" s="507"/>
      <c r="E52" s="455"/>
      <c r="F52" s="455"/>
      <c r="G52" s="455"/>
      <c r="H52" s="455"/>
      <c r="I52" s="455"/>
      <c r="J52" s="507"/>
    </row>
    <row r="53" spans="1:10" ht="15" customHeight="1">
      <c r="A53" s="455"/>
      <c r="B53" s="455"/>
      <c r="C53" s="507"/>
      <c r="D53" s="507"/>
      <c r="E53" s="455"/>
      <c r="F53" s="455"/>
      <c r="G53" s="455"/>
      <c r="H53" s="455"/>
      <c r="I53" s="455"/>
      <c r="J53" s="507"/>
    </row>
    <row r="54" spans="1:10" ht="15" customHeight="1">
      <c r="A54" s="455"/>
      <c r="B54" s="455"/>
      <c r="C54" s="507"/>
      <c r="D54" s="507"/>
      <c r="E54" s="455"/>
      <c r="F54" s="455"/>
      <c r="G54" s="455"/>
      <c r="H54" s="455"/>
      <c r="I54" s="455"/>
      <c r="J54" s="507"/>
    </row>
    <row r="55" spans="1:10" ht="15" customHeight="1">
      <c r="A55" s="455"/>
      <c r="B55" s="455"/>
      <c r="C55" s="507"/>
      <c r="D55" s="507"/>
      <c r="E55" s="455"/>
      <c r="F55" s="455"/>
      <c r="G55" s="455"/>
      <c r="H55" s="455"/>
      <c r="I55" s="455"/>
      <c r="J55" s="507"/>
    </row>
    <row r="56" spans="1:10" ht="15" customHeight="1">
      <c r="A56" s="455"/>
      <c r="B56" s="455"/>
      <c r="C56" s="507"/>
      <c r="D56" s="507"/>
      <c r="E56" s="455"/>
      <c r="F56" s="455"/>
      <c r="G56" s="455"/>
      <c r="H56" s="455"/>
      <c r="I56" s="455"/>
      <c r="J56" s="507"/>
    </row>
    <row r="57" spans="1:10" ht="15" customHeight="1">
      <c r="A57" s="455"/>
      <c r="B57" s="455"/>
      <c r="C57" s="507"/>
      <c r="D57" s="507"/>
      <c r="E57" s="455"/>
      <c r="F57" s="455"/>
      <c r="G57" s="455"/>
      <c r="H57" s="455"/>
      <c r="I57" s="455"/>
      <c r="J57" s="507"/>
    </row>
    <row r="58" spans="1:10" ht="15" customHeight="1">
      <c r="A58" s="455"/>
      <c r="B58" s="455"/>
      <c r="C58" s="507"/>
      <c r="D58" s="507"/>
      <c r="E58" s="455"/>
      <c r="F58" s="455"/>
      <c r="G58" s="455"/>
      <c r="H58" s="455"/>
      <c r="I58" s="455"/>
      <c r="J58" s="507"/>
    </row>
    <row r="59" spans="1:10" ht="15" customHeight="1">
      <c r="A59" s="455"/>
      <c r="B59" s="455"/>
      <c r="C59" s="507"/>
      <c r="D59" s="507"/>
      <c r="E59" s="455"/>
      <c r="F59" s="455"/>
      <c r="G59" s="455"/>
      <c r="H59" s="455"/>
      <c r="I59" s="455"/>
      <c r="J59" s="507"/>
    </row>
    <row r="60" spans="1:10" ht="15" customHeight="1">
      <c r="A60" s="455"/>
      <c r="B60" s="455"/>
      <c r="C60" s="507"/>
      <c r="D60" s="507"/>
      <c r="E60" s="455"/>
      <c r="F60" s="455"/>
      <c r="G60" s="455"/>
      <c r="H60" s="455"/>
      <c r="I60" s="455"/>
      <c r="J60" s="507"/>
    </row>
    <row r="61" spans="1:10" ht="15" customHeight="1">
      <c r="A61" s="455"/>
      <c r="B61" s="455"/>
      <c r="C61" s="507"/>
      <c r="D61" s="507"/>
      <c r="E61" s="455"/>
      <c r="F61" s="455"/>
      <c r="G61" s="455"/>
      <c r="H61" s="455"/>
      <c r="I61" s="455"/>
      <c r="J61" s="507"/>
    </row>
    <row r="62" spans="1:10" ht="15" customHeight="1">
      <c r="A62" s="455"/>
      <c r="B62" s="455"/>
      <c r="C62" s="507"/>
      <c r="D62" s="507"/>
      <c r="E62" s="455"/>
      <c r="F62" s="455"/>
      <c r="G62" s="455"/>
      <c r="H62" s="455"/>
      <c r="I62" s="455"/>
      <c r="J62" s="507"/>
    </row>
    <row r="63" spans="1:10" ht="15" customHeight="1">
      <c r="A63" s="455"/>
      <c r="B63" s="455"/>
      <c r="C63" s="507"/>
      <c r="D63" s="507"/>
      <c r="E63" s="455"/>
      <c r="F63" s="455"/>
      <c r="G63" s="455"/>
      <c r="H63" s="455"/>
      <c r="I63" s="455"/>
      <c r="J63" s="507"/>
    </row>
    <row r="64" spans="1:10" ht="15" customHeight="1">
      <c r="A64" s="455"/>
      <c r="B64" s="455"/>
      <c r="C64" s="507"/>
      <c r="D64" s="507"/>
      <c r="E64" s="455"/>
      <c r="F64" s="455"/>
      <c r="G64" s="455"/>
      <c r="H64" s="455"/>
      <c r="I64" s="455"/>
      <c r="J64" s="507"/>
    </row>
    <row r="65" spans="1:10" ht="15" customHeight="1">
      <c r="A65" s="455"/>
      <c r="B65" s="455"/>
      <c r="C65" s="507"/>
      <c r="D65" s="507"/>
      <c r="E65" s="455"/>
      <c r="F65" s="455"/>
      <c r="G65" s="455"/>
      <c r="H65" s="455"/>
      <c r="I65" s="455"/>
      <c r="J65" s="507"/>
    </row>
    <row r="66" spans="1:10" ht="15" customHeight="1">
      <c r="A66" s="455"/>
      <c r="B66" s="455"/>
      <c r="C66" s="507"/>
      <c r="D66" s="507"/>
      <c r="E66" s="455"/>
      <c r="F66" s="455"/>
      <c r="G66" s="455"/>
      <c r="H66" s="455"/>
      <c r="I66" s="455"/>
      <c r="J66" s="507"/>
    </row>
    <row r="67" spans="1:10" ht="15" customHeight="1">
      <c r="A67" s="455"/>
      <c r="B67" s="455"/>
      <c r="C67" s="507"/>
      <c r="D67" s="507"/>
      <c r="E67" s="455"/>
      <c r="F67" s="455"/>
      <c r="G67" s="455"/>
      <c r="H67" s="455"/>
      <c r="I67" s="455"/>
      <c r="J67" s="507"/>
    </row>
    <row r="68" spans="1:10" ht="15" customHeight="1">
      <c r="A68" s="455"/>
      <c r="B68" s="455"/>
      <c r="C68" s="507"/>
      <c r="D68" s="507"/>
      <c r="E68" s="455"/>
      <c r="F68" s="455"/>
      <c r="G68" s="455"/>
      <c r="H68" s="455"/>
      <c r="I68" s="455"/>
      <c r="J68" s="507"/>
    </row>
    <row r="69" spans="1:10" ht="15" customHeight="1">
      <c r="A69" s="455"/>
      <c r="B69" s="455"/>
      <c r="C69" s="507"/>
      <c r="D69" s="507"/>
      <c r="E69" s="455"/>
      <c r="F69" s="455"/>
      <c r="G69" s="455"/>
      <c r="H69" s="455"/>
      <c r="I69" s="455"/>
      <c r="J69" s="507"/>
    </row>
    <row r="70" spans="1:10" ht="15" customHeight="1">
      <c r="A70" s="455"/>
      <c r="B70" s="455"/>
      <c r="C70" s="507"/>
      <c r="D70" s="507"/>
      <c r="E70" s="455"/>
      <c r="F70" s="455"/>
      <c r="G70" s="455"/>
      <c r="H70" s="455"/>
      <c r="I70" s="455"/>
      <c r="J70" s="507"/>
    </row>
    <row r="71" spans="1:10" ht="15" customHeight="1">
      <c r="A71" s="455"/>
      <c r="B71" s="455"/>
      <c r="C71" s="507"/>
      <c r="D71" s="507"/>
      <c r="E71" s="455"/>
      <c r="F71" s="455"/>
      <c r="G71" s="455"/>
      <c r="H71" s="455"/>
      <c r="I71" s="455"/>
      <c r="J71" s="507"/>
    </row>
    <row r="72" spans="1:10" ht="15" customHeight="1">
      <c r="A72" s="455"/>
      <c r="B72" s="455"/>
      <c r="C72" s="507"/>
      <c r="D72" s="507"/>
      <c r="E72" s="455"/>
      <c r="F72" s="455"/>
      <c r="G72" s="455"/>
      <c r="H72" s="455"/>
      <c r="I72" s="455"/>
      <c r="J72" s="507"/>
    </row>
    <row r="73" spans="1:10" ht="15" customHeight="1">
      <c r="A73" s="455"/>
      <c r="B73" s="455"/>
      <c r="C73" s="507"/>
      <c r="D73" s="507"/>
      <c r="E73" s="455"/>
      <c r="F73" s="455"/>
      <c r="G73" s="455"/>
      <c r="H73" s="455"/>
      <c r="I73" s="455"/>
      <c r="J73" s="507"/>
    </row>
    <row r="74" spans="1:10" ht="15" customHeight="1">
      <c r="A74" s="455"/>
      <c r="B74" s="455"/>
      <c r="C74" s="507"/>
      <c r="D74" s="507"/>
      <c r="E74" s="455"/>
      <c r="F74" s="455"/>
      <c r="G74" s="455"/>
      <c r="H74" s="455"/>
      <c r="I74" s="455"/>
      <c r="J74" s="507"/>
    </row>
    <row r="75" spans="1:10" ht="15" customHeight="1">
      <c r="A75" s="455"/>
      <c r="B75" s="455"/>
      <c r="C75" s="507"/>
      <c r="D75" s="507"/>
      <c r="E75" s="455"/>
      <c r="F75" s="455"/>
      <c r="G75" s="455"/>
      <c r="H75" s="455"/>
      <c r="I75" s="455"/>
      <c r="J75" s="507"/>
    </row>
    <row r="76" spans="1:10" ht="15" customHeight="1">
      <c r="A76" s="455"/>
      <c r="B76" s="455"/>
      <c r="C76" s="507"/>
      <c r="D76" s="507"/>
      <c r="E76" s="455"/>
      <c r="F76" s="455"/>
      <c r="G76" s="455"/>
      <c r="H76" s="455"/>
      <c r="I76" s="455"/>
      <c r="J76" s="507"/>
    </row>
    <row r="77" spans="1:10" ht="15" customHeight="1">
      <c r="A77" s="455"/>
      <c r="B77" s="455"/>
      <c r="C77" s="507"/>
      <c r="D77" s="507"/>
      <c r="E77" s="455"/>
      <c r="F77" s="455"/>
      <c r="G77" s="455"/>
      <c r="H77" s="455"/>
      <c r="I77" s="455"/>
      <c r="J77" s="507"/>
    </row>
    <row r="78" spans="1:10" ht="15" customHeight="1">
      <c r="A78" s="455"/>
      <c r="B78" s="455"/>
      <c r="C78" s="507"/>
      <c r="D78" s="507"/>
      <c r="E78" s="455"/>
      <c r="F78" s="455"/>
      <c r="G78" s="455"/>
      <c r="H78" s="455"/>
      <c r="I78" s="455"/>
      <c r="J78" s="507"/>
    </row>
    <row r="79" spans="1:10" ht="15" customHeight="1">
      <c r="A79" s="455"/>
      <c r="B79" s="455"/>
      <c r="C79" s="507"/>
      <c r="D79" s="507"/>
      <c r="E79" s="455"/>
      <c r="F79" s="455"/>
      <c r="G79" s="455"/>
      <c r="H79" s="455"/>
      <c r="I79" s="455"/>
      <c r="J79" s="507"/>
    </row>
    <row r="80" spans="1:10" ht="15" customHeight="1">
      <c r="A80" s="455"/>
      <c r="B80" s="455"/>
      <c r="C80" s="507"/>
      <c r="D80" s="507"/>
      <c r="E80" s="455"/>
      <c r="F80" s="455"/>
      <c r="G80" s="455"/>
      <c r="H80" s="455"/>
      <c r="I80" s="455"/>
      <c r="J80" s="507"/>
    </row>
    <row r="81" spans="1:10" ht="15" customHeight="1">
      <c r="A81" s="455"/>
      <c r="B81" s="455"/>
      <c r="C81" s="507"/>
      <c r="D81" s="507"/>
      <c r="E81" s="455"/>
      <c r="F81" s="455"/>
      <c r="G81" s="455"/>
      <c r="H81" s="455"/>
      <c r="I81" s="455"/>
      <c r="J81" s="507"/>
    </row>
    <row r="82" spans="1:10" ht="15" customHeight="1">
      <c r="A82" s="455"/>
      <c r="B82" s="455"/>
      <c r="C82" s="507"/>
      <c r="D82" s="507"/>
      <c r="E82" s="455"/>
      <c r="F82" s="455"/>
      <c r="G82" s="455"/>
      <c r="H82" s="455"/>
      <c r="I82" s="455"/>
      <c r="J82" s="507"/>
    </row>
    <row r="83" spans="1:10" ht="15" customHeight="1">
      <c r="A83" s="455"/>
      <c r="B83" s="455"/>
      <c r="C83" s="507"/>
      <c r="D83" s="507"/>
      <c r="E83" s="455"/>
      <c r="F83" s="455"/>
      <c r="G83" s="455"/>
      <c r="H83" s="455"/>
      <c r="I83" s="455"/>
      <c r="J83" s="507"/>
    </row>
    <row r="84" spans="1:10" ht="15" customHeight="1">
      <c r="A84" s="455"/>
      <c r="B84" s="455"/>
      <c r="C84" s="507"/>
      <c r="D84" s="507"/>
      <c r="E84" s="455"/>
      <c r="F84" s="455"/>
      <c r="G84" s="455"/>
      <c r="H84" s="455"/>
      <c r="I84" s="455"/>
      <c r="J84" s="507"/>
    </row>
    <row r="85" spans="1:10" ht="15" customHeight="1">
      <c r="A85" s="455"/>
      <c r="B85" s="455"/>
      <c r="C85" s="507"/>
      <c r="D85" s="507"/>
      <c r="E85" s="455"/>
      <c r="F85" s="455"/>
      <c r="G85" s="455"/>
      <c r="H85" s="455"/>
      <c r="I85" s="455"/>
      <c r="J85" s="507"/>
    </row>
    <row r="86" spans="1:10" ht="15" customHeight="1">
      <c r="A86" s="455"/>
      <c r="B86" s="455"/>
      <c r="C86" s="507"/>
      <c r="D86" s="507"/>
      <c r="E86" s="455"/>
      <c r="F86" s="455"/>
      <c r="G86" s="455"/>
      <c r="H86" s="455"/>
      <c r="I86" s="455"/>
      <c r="J86" s="507"/>
    </row>
    <row r="87" spans="1:10" ht="15" customHeight="1">
      <c r="A87" s="455"/>
      <c r="B87" s="455"/>
      <c r="C87" s="507"/>
      <c r="D87" s="507"/>
      <c r="E87" s="455"/>
      <c r="F87" s="455"/>
      <c r="G87" s="455"/>
      <c r="H87" s="455"/>
      <c r="I87" s="455"/>
      <c r="J87" s="507"/>
    </row>
    <row r="88" spans="1:10" ht="15" customHeight="1">
      <c r="A88" s="455"/>
      <c r="B88" s="455"/>
      <c r="C88" s="507"/>
      <c r="D88" s="507"/>
      <c r="E88" s="455"/>
      <c r="F88" s="455"/>
      <c r="G88" s="455"/>
      <c r="H88" s="455"/>
      <c r="I88" s="455"/>
      <c r="J88" s="507"/>
    </row>
    <row r="89" spans="1:10" ht="15" customHeight="1">
      <c r="A89" s="455"/>
      <c r="B89" s="455"/>
      <c r="C89" s="507"/>
      <c r="D89" s="507"/>
      <c r="E89" s="455"/>
      <c r="F89" s="455"/>
      <c r="G89" s="455"/>
      <c r="H89" s="455"/>
      <c r="I89" s="455"/>
      <c r="J89" s="507"/>
    </row>
    <row r="90" spans="1:10" ht="15" customHeight="1">
      <c r="A90" s="455"/>
      <c r="B90" s="455"/>
      <c r="C90" s="507"/>
      <c r="D90" s="507"/>
      <c r="E90" s="455"/>
      <c r="F90" s="455"/>
      <c r="G90" s="455"/>
      <c r="H90" s="455"/>
      <c r="I90" s="455"/>
      <c r="J90" s="507"/>
    </row>
    <row r="91" spans="1:10" ht="15" customHeight="1">
      <c r="A91" s="455"/>
      <c r="B91" s="455"/>
      <c r="C91" s="507"/>
      <c r="D91" s="507"/>
      <c r="E91" s="455"/>
      <c r="F91" s="455"/>
      <c r="G91" s="455"/>
      <c r="H91" s="455"/>
      <c r="I91" s="455"/>
      <c r="J91" s="507"/>
    </row>
    <row r="92" spans="1:10" ht="15" customHeight="1">
      <c r="A92" s="455"/>
      <c r="B92" s="455"/>
      <c r="C92" s="507"/>
      <c r="D92" s="507"/>
      <c r="E92" s="455"/>
      <c r="F92" s="455"/>
      <c r="G92" s="455"/>
      <c r="H92" s="455"/>
      <c r="I92" s="455"/>
      <c r="J92" s="507"/>
    </row>
    <row r="93" spans="1:10" ht="15" customHeight="1">
      <c r="A93" s="455"/>
      <c r="B93" s="455"/>
      <c r="C93" s="507"/>
      <c r="D93" s="507"/>
      <c r="E93" s="455"/>
      <c r="F93" s="455"/>
      <c r="G93" s="455"/>
      <c r="H93" s="455"/>
      <c r="I93" s="455"/>
      <c r="J93" s="507"/>
    </row>
    <row r="94" spans="1:10" ht="15" customHeight="1">
      <c r="A94" s="455"/>
      <c r="B94" s="455"/>
      <c r="C94" s="507"/>
      <c r="D94" s="507"/>
      <c r="E94" s="455"/>
      <c r="F94" s="455"/>
      <c r="G94" s="455"/>
      <c r="H94" s="455"/>
      <c r="I94" s="455"/>
      <c r="J94" s="507"/>
    </row>
    <row r="95" spans="1:10" ht="15" customHeight="1">
      <c r="A95" s="455"/>
      <c r="B95" s="455"/>
      <c r="C95" s="507"/>
      <c r="D95" s="507"/>
      <c r="E95" s="455"/>
      <c r="F95" s="455"/>
      <c r="G95" s="455"/>
      <c r="H95" s="455"/>
      <c r="I95" s="455"/>
      <c r="J95" s="507"/>
    </row>
    <row r="96" spans="1:10" ht="15" customHeight="1">
      <c r="A96" s="455"/>
      <c r="B96" s="455"/>
      <c r="C96" s="507"/>
      <c r="D96" s="507"/>
      <c r="E96" s="455"/>
      <c r="F96" s="455"/>
      <c r="G96" s="455"/>
      <c r="H96" s="455"/>
      <c r="I96" s="455"/>
      <c r="J96" s="507"/>
    </row>
    <row r="97" spans="1:10" ht="15" customHeight="1">
      <c r="A97" s="455"/>
      <c r="B97" s="455"/>
      <c r="C97" s="507"/>
      <c r="D97" s="507"/>
      <c r="E97" s="455"/>
      <c r="F97" s="455"/>
      <c r="G97" s="455"/>
      <c r="H97" s="455"/>
      <c r="I97" s="455"/>
      <c r="J97" s="507"/>
    </row>
    <row r="98" spans="1:10" ht="15" customHeight="1">
      <c r="A98" s="455"/>
      <c r="B98" s="455"/>
      <c r="C98" s="507"/>
      <c r="D98" s="507"/>
      <c r="E98" s="455"/>
      <c r="F98" s="455"/>
      <c r="G98" s="455"/>
      <c r="H98" s="455"/>
      <c r="I98" s="455"/>
      <c r="J98" s="507"/>
    </row>
    <row r="99" spans="1:10" ht="15" customHeight="1">
      <c r="A99" s="455"/>
      <c r="B99" s="455"/>
      <c r="C99" s="507"/>
      <c r="D99" s="507"/>
      <c r="E99" s="455"/>
      <c r="F99" s="455"/>
      <c r="G99" s="455"/>
      <c r="H99" s="455"/>
      <c r="I99" s="455"/>
      <c r="J99" s="507"/>
    </row>
    <row r="100" spans="1:10" ht="15" customHeight="1">
      <c r="A100" s="455"/>
      <c r="B100" s="455"/>
      <c r="C100" s="507"/>
      <c r="D100" s="507"/>
      <c r="E100" s="455"/>
      <c r="F100" s="455"/>
      <c r="G100" s="455"/>
      <c r="H100" s="455"/>
      <c r="I100" s="455"/>
      <c r="J100" s="507"/>
    </row>
    <row r="101" spans="1:10" ht="15" customHeight="1">
      <c r="A101" s="455"/>
      <c r="B101" s="455"/>
      <c r="C101" s="507"/>
      <c r="D101" s="507"/>
      <c r="E101" s="455"/>
      <c r="F101" s="455"/>
      <c r="G101" s="455"/>
      <c r="H101" s="455"/>
      <c r="I101" s="455"/>
      <c r="J101" s="507"/>
    </row>
    <row r="102" spans="1:10" ht="15" customHeight="1">
      <c r="A102" s="455"/>
      <c r="B102" s="455"/>
      <c r="C102" s="507"/>
      <c r="D102" s="507"/>
      <c r="E102" s="455"/>
      <c r="F102" s="455"/>
      <c r="G102" s="455"/>
      <c r="H102" s="455"/>
      <c r="I102" s="455"/>
      <c r="J102" s="507"/>
    </row>
    <row r="103" spans="1:10" ht="15" customHeight="1">
      <c r="A103" s="455"/>
      <c r="B103" s="455"/>
      <c r="C103" s="507"/>
      <c r="D103" s="507"/>
      <c r="E103" s="455"/>
      <c r="F103" s="455"/>
      <c r="G103" s="455"/>
      <c r="H103" s="455"/>
      <c r="I103" s="455"/>
      <c r="J103" s="507"/>
    </row>
    <row r="104" spans="1:10" ht="15" customHeight="1">
      <c r="A104" s="455"/>
      <c r="B104" s="455"/>
      <c r="C104" s="507"/>
      <c r="D104" s="507"/>
      <c r="E104" s="455"/>
      <c r="F104" s="455"/>
      <c r="G104" s="455"/>
      <c r="H104" s="455"/>
      <c r="I104" s="455"/>
      <c r="J104" s="507"/>
    </row>
    <row r="105" spans="1:10" ht="15" customHeight="1">
      <c r="A105" s="455"/>
      <c r="B105" s="455"/>
      <c r="C105" s="507"/>
      <c r="D105" s="507"/>
      <c r="E105" s="455"/>
      <c r="F105" s="455"/>
      <c r="G105" s="455"/>
      <c r="H105" s="455"/>
      <c r="I105" s="455"/>
      <c r="J105" s="507"/>
    </row>
    <row r="106" spans="1:10" ht="15" customHeight="1">
      <c r="A106" s="455"/>
      <c r="B106" s="455"/>
      <c r="C106" s="507"/>
      <c r="D106" s="507"/>
      <c r="E106" s="455"/>
      <c r="F106" s="455"/>
      <c r="G106" s="455"/>
      <c r="H106" s="455"/>
      <c r="I106" s="455"/>
      <c r="J106" s="507"/>
    </row>
    <row r="107" spans="1:10" ht="15" customHeight="1">
      <c r="A107" s="455"/>
      <c r="B107" s="455"/>
      <c r="C107" s="507"/>
      <c r="D107" s="507"/>
      <c r="E107" s="455"/>
      <c r="F107" s="455"/>
      <c r="G107" s="455"/>
      <c r="H107" s="455"/>
      <c r="I107" s="455"/>
      <c r="J107" s="507"/>
    </row>
    <row r="108" spans="1:10" ht="15" customHeight="1">
      <c r="A108" s="455"/>
      <c r="B108" s="455"/>
      <c r="C108" s="507"/>
      <c r="D108" s="507"/>
      <c r="E108" s="455"/>
      <c r="F108" s="455"/>
      <c r="G108" s="455"/>
      <c r="H108" s="455"/>
      <c r="I108" s="455"/>
      <c r="J108" s="507"/>
    </row>
    <row r="109" spans="1:10" ht="15" customHeight="1">
      <c r="A109" s="455"/>
      <c r="B109" s="455"/>
      <c r="C109" s="507"/>
      <c r="D109" s="507"/>
      <c r="E109" s="455"/>
      <c r="F109" s="455"/>
      <c r="G109" s="455"/>
      <c r="H109" s="455"/>
      <c r="I109" s="455"/>
      <c r="J109" s="507"/>
    </row>
    <row r="110" spans="1:10" ht="15" customHeight="1">
      <c r="A110" s="455"/>
      <c r="B110" s="455"/>
      <c r="C110" s="507"/>
      <c r="D110" s="507"/>
      <c r="E110" s="455"/>
      <c r="F110" s="455"/>
      <c r="G110" s="455"/>
      <c r="H110" s="455"/>
      <c r="I110" s="455"/>
      <c r="J110" s="507"/>
    </row>
    <row r="111" spans="1:10" ht="15" customHeight="1">
      <c r="A111" s="455"/>
      <c r="B111" s="455"/>
      <c r="C111" s="507"/>
      <c r="D111" s="507"/>
      <c r="E111" s="455"/>
      <c r="F111" s="455"/>
      <c r="G111" s="455"/>
      <c r="H111" s="455"/>
      <c r="I111" s="455"/>
      <c r="J111" s="507"/>
    </row>
    <row r="112" spans="1:10" ht="15" customHeight="1">
      <c r="A112" s="455"/>
      <c r="B112" s="455"/>
      <c r="C112" s="507"/>
      <c r="D112" s="507"/>
      <c r="E112" s="455"/>
      <c r="F112" s="455"/>
      <c r="G112" s="455"/>
      <c r="H112" s="455"/>
      <c r="I112" s="455"/>
      <c r="J112" s="507"/>
    </row>
    <row r="113" spans="1:10" ht="15" customHeight="1">
      <c r="A113" s="455"/>
      <c r="B113" s="455"/>
      <c r="C113" s="507"/>
      <c r="D113" s="507"/>
      <c r="E113" s="455"/>
      <c r="F113" s="455"/>
      <c r="G113" s="455"/>
      <c r="H113" s="455"/>
      <c r="I113" s="455"/>
      <c r="J113" s="507"/>
    </row>
    <row r="114" spans="1:10" ht="15" customHeight="1">
      <c r="A114" s="455"/>
      <c r="B114" s="455"/>
      <c r="C114" s="507"/>
      <c r="D114" s="507"/>
      <c r="E114" s="455"/>
      <c r="F114" s="455"/>
      <c r="G114" s="455"/>
      <c r="H114" s="455"/>
      <c r="I114" s="455"/>
      <c r="J114" s="507"/>
    </row>
    <row r="115" spans="1:10" ht="15" customHeight="1">
      <c r="A115" s="455"/>
      <c r="B115" s="455"/>
      <c r="C115" s="507"/>
      <c r="D115" s="507"/>
      <c r="E115" s="455"/>
      <c r="F115" s="455"/>
      <c r="G115" s="455"/>
      <c r="H115" s="455"/>
      <c r="I115" s="455"/>
      <c r="J115" s="507"/>
    </row>
    <row r="116" spans="1:10" ht="15" customHeight="1">
      <c r="A116" s="455"/>
      <c r="B116" s="455"/>
      <c r="C116" s="507"/>
      <c r="D116" s="507"/>
      <c r="E116" s="455"/>
      <c r="F116" s="455"/>
      <c r="G116" s="455"/>
      <c r="H116" s="455"/>
      <c r="I116" s="455"/>
      <c r="J116" s="507"/>
    </row>
    <row r="117" spans="1:10" ht="15" customHeight="1">
      <c r="A117" s="455"/>
      <c r="B117" s="455"/>
      <c r="C117" s="507"/>
      <c r="D117" s="507"/>
      <c r="E117" s="455"/>
      <c r="F117" s="455"/>
      <c r="G117" s="455"/>
      <c r="H117" s="455"/>
      <c r="I117" s="455"/>
      <c r="J117" s="507"/>
    </row>
    <row r="118" spans="1:10" ht="15" customHeight="1">
      <c r="A118" s="455"/>
      <c r="B118" s="455"/>
      <c r="C118" s="507"/>
      <c r="D118" s="507"/>
      <c r="E118" s="455"/>
      <c r="F118" s="455"/>
      <c r="G118" s="455"/>
      <c r="H118" s="455"/>
      <c r="I118" s="455"/>
      <c r="J118" s="507"/>
    </row>
    <row r="119" spans="1:10" ht="15" customHeight="1">
      <c r="A119" s="455"/>
      <c r="B119" s="455"/>
      <c r="C119" s="507"/>
      <c r="D119" s="507"/>
      <c r="E119" s="455"/>
      <c r="F119" s="455"/>
      <c r="G119" s="455"/>
      <c r="H119" s="455"/>
      <c r="I119" s="455"/>
      <c r="J119" s="507"/>
    </row>
    <row r="120" spans="1:10" ht="15" customHeight="1">
      <c r="A120" s="455"/>
      <c r="B120" s="455"/>
      <c r="C120" s="507"/>
      <c r="D120" s="507"/>
      <c r="E120" s="455"/>
      <c r="F120" s="455"/>
      <c r="G120" s="455"/>
      <c r="H120" s="455"/>
      <c r="I120" s="455"/>
      <c r="J120" s="507"/>
    </row>
    <row r="121" spans="1:10" ht="15" customHeight="1">
      <c r="A121" s="455"/>
      <c r="B121" s="455"/>
      <c r="C121" s="507"/>
      <c r="D121" s="507"/>
      <c r="E121" s="455"/>
      <c r="F121" s="455"/>
      <c r="G121" s="455"/>
      <c r="H121" s="455"/>
      <c r="I121" s="455"/>
      <c r="J121" s="507"/>
    </row>
    <row r="122" spans="1:10" ht="15" customHeight="1">
      <c r="A122" s="455"/>
      <c r="B122" s="455"/>
      <c r="C122" s="507"/>
      <c r="D122" s="507"/>
      <c r="E122" s="455"/>
      <c r="F122" s="455"/>
      <c r="G122" s="455"/>
      <c r="H122" s="455"/>
      <c r="I122" s="455"/>
      <c r="J122" s="507"/>
    </row>
    <row r="123" spans="1:10" ht="15" customHeight="1">
      <c r="A123" s="455"/>
      <c r="B123" s="455"/>
      <c r="C123" s="507"/>
      <c r="D123" s="507"/>
      <c r="E123" s="455"/>
      <c r="F123" s="455"/>
      <c r="G123" s="455"/>
      <c r="H123" s="455"/>
      <c r="I123" s="455"/>
      <c r="J123" s="507"/>
    </row>
    <row r="124" spans="1:10" ht="15" customHeight="1">
      <c r="A124" s="455"/>
      <c r="B124" s="455"/>
      <c r="C124" s="507"/>
      <c r="D124" s="507"/>
      <c r="E124" s="455"/>
      <c r="F124" s="455"/>
      <c r="G124" s="455"/>
      <c r="H124" s="455"/>
      <c r="I124" s="455"/>
      <c r="J124" s="507"/>
    </row>
    <row r="125" spans="1:10" ht="15" customHeight="1">
      <c r="A125" s="455"/>
      <c r="B125" s="455"/>
      <c r="C125" s="507"/>
      <c r="D125" s="507"/>
      <c r="E125" s="455"/>
      <c r="F125" s="455"/>
      <c r="G125" s="455"/>
      <c r="H125" s="455"/>
      <c r="I125" s="455"/>
      <c r="J125" s="507"/>
    </row>
    <row r="126" spans="1:10" ht="15" customHeight="1">
      <c r="A126" s="455"/>
      <c r="B126" s="455"/>
      <c r="C126" s="507"/>
      <c r="D126" s="507"/>
      <c r="E126" s="455"/>
      <c r="F126" s="455"/>
      <c r="G126" s="455"/>
      <c r="H126" s="455"/>
      <c r="I126" s="455"/>
      <c r="J126" s="507"/>
    </row>
    <row r="127" spans="1:10" ht="15" customHeight="1">
      <c r="A127" s="455"/>
      <c r="B127" s="455"/>
      <c r="C127" s="507"/>
      <c r="D127" s="507"/>
      <c r="E127" s="455"/>
      <c r="F127" s="455"/>
      <c r="G127" s="455"/>
      <c r="H127" s="455"/>
      <c r="I127" s="455"/>
      <c r="J127" s="507"/>
    </row>
    <row r="128" spans="1:10" ht="15" customHeight="1">
      <c r="A128" s="455"/>
      <c r="B128" s="455"/>
      <c r="C128" s="507"/>
      <c r="D128" s="507"/>
      <c r="E128" s="455"/>
      <c r="F128" s="455"/>
      <c r="G128" s="455"/>
      <c r="H128" s="455"/>
      <c r="I128" s="455"/>
      <c r="J128" s="507"/>
    </row>
    <row r="129" spans="1:10" ht="15" customHeight="1">
      <c r="A129" s="455"/>
      <c r="B129" s="455"/>
      <c r="C129" s="507"/>
      <c r="D129" s="507"/>
      <c r="E129" s="455"/>
      <c r="F129" s="455"/>
      <c r="G129" s="455"/>
      <c r="H129" s="455"/>
      <c r="I129" s="455"/>
      <c r="J129" s="507"/>
    </row>
    <row r="130" spans="1:10" ht="15" customHeight="1">
      <c r="A130" s="455"/>
      <c r="B130" s="455"/>
      <c r="C130" s="507"/>
      <c r="D130" s="507"/>
      <c r="E130" s="455"/>
      <c r="F130" s="455"/>
      <c r="G130" s="455"/>
      <c r="H130" s="455"/>
      <c r="I130" s="455"/>
      <c r="J130" s="507"/>
    </row>
    <row r="131" spans="1:10" ht="15" customHeight="1">
      <c r="A131" s="455"/>
      <c r="B131" s="455"/>
      <c r="C131" s="507"/>
      <c r="D131" s="507"/>
      <c r="E131" s="455"/>
      <c r="F131" s="455"/>
      <c r="G131" s="455"/>
      <c r="H131" s="455"/>
      <c r="I131" s="455"/>
      <c r="J131" s="507"/>
    </row>
    <row r="132" spans="1:10" ht="15" customHeight="1">
      <c r="A132" s="455"/>
      <c r="B132" s="455"/>
      <c r="C132" s="507"/>
      <c r="D132" s="507"/>
      <c r="E132" s="455"/>
      <c r="F132" s="455"/>
      <c r="G132" s="455"/>
      <c r="H132" s="455"/>
      <c r="I132" s="455"/>
      <c r="J132" s="507"/>
    </row>
    <row r="133" spans="1:10" ht="15" customHeight="1">
      <c r="A133" s="455"/>
      <c r="B133" s="455"/>
      <c r="C133" s="507"/>
      <c r="D133" s="507"/>
      <c r="E133" s="455"/>
      <c r="F133" s="455"/>
      <c r="G133" s="455"/>
      <c r="H133" s="455"/>
      <c r="I133" s="455"/>
      <c r="J133" s="507"/>
    </row>
    <row r="134" spans="1:10" ht="15" customHeight="1">
      <c r="A134" s="455"/>
      <c r="B134" s="455"/>
      <c r="C134" s="507"/>
      <c r="D134" s="507"/>
      <c r="E134" s="455"/>
      <c r="F134" s="455"/>
      <c r="G134" s="455"/>
      <c r="H134" s="455"/>
      <c r="I134" s="455"/>
      <c r="J134" s="507"/>
    </row>
    <row r="135" spans="1:10" ht="15" customHeight="1">
      <c r="A135" s="455"/>
      <c r="B135" s="455"/>
      <c r="C135" s="507"/>
      <c r="D135" s="507"/>
      <c r="E135" s="455"/>
      <c r="F135" s="455"/>
      <c r="G135" s="455"/>
      <c r="H135" s="455"/>
      <c r="I135" s="455"/>
      <c r="J135" s="507"/>
    </row>
    <row r="136" spans="1:10" ht="15" customHeight="1">
      <c r="A136" s="455"/>
      <c r="B136" s="455"/>
      <c r="C136" s="507"/>
      <c r="D136" s="507"/>
      <c r="E136" s="455"/>
      <c r="F136" s="455"/>
      <c r="G136" s="455"/>
      <c r="H136" s="455"/>
      <c r="I136" s="455"/>
      <c r="J136" s="507"/>
    </row>
    <row r="137" spans="1:10" ht="15" customHeight="1">
      <c r="A137" s="455"/>
      <c r="B137" s="455"/>
      <c r="C137" s="507"/>
      <c r="D137" s="507"/>
      <c r="E137" s="455"/>
      <c r="F137" s="455"/>
      <c r="G137" s="455"/>
      <c r="H137" s="455"/>
      <c r="I137" s="455"/>
      <c r="J137" s="507"/>
    </row>
    <row r="138" spans="1:10" ht="15" customHeight="1">
      <c r="A138" s="455"/>
      <c r="B138" s="455"/>
      <c r="C138" s="507"/>
      <c r="D138" s="507"/>
      <c r="E138" s="455"/>
      <c r="F138" s="455"/>
      <c r="G138" s="455"/>
      <c r="H138" s="455"/>
      <c r="I138" s="455"/>
      <c r="J138" s="507"/>
    </row>
    <row r="139" spans="1:10" ht="15" customHeight="1">
      <c r="A139" s="455"/>
      <c r="B139" s="455"/>
      <c r="C139" s="507"/>
      <c r="D139" s="507"/>
      <c r="E139" s="455"/>
      <c r="F139" s="455"/>
      <c r="G139" s="455"/>
      <c r="H139" s="455"/>
      <c r="I139" s="455"/>
      <c r="J139" s="507"/>
    </row>
    <row r="140" spans="1:10" ht="15" customHeight="1">
      <c r="A140" s="455"/>
      <c r="B140" s="455"/>
      <c r="C140" s="507"/>
      <c r="D140" s="507"/>
      <c r="E140" s="455"/>
      <c r="F140" s="455"/>
      <c r="G140" s="455"/>
      <c r="H140" s="455"/>
      <c r="I140" s="455"/>
      <c r="J140" s="507"/>
    </row>
    <row r="141" spans="1:10" ht="15" customHeight="1">
      <c r="A141" s="455"/>
      <c r="B141" s="455"/>
      <c r="C141" s="507"/>
      <c r="D141" s="507"/>
      <c r="E141" s="455"/>
      <c r="F141" s="455"/>
      <c r="G141" s="455"/>
      <c r="H141" s="455"/>
      <c r="I141" s="455"/>
      <c r="J141" s="507"/>
    </row>
    <row r="142" spans="1:10" ht="15" customHeight="1">
      <c r="A142" s="455"/>
      <c r="B142" s="455"/>
      <c r="C142" s="507"/>
      <c r="D142" s="507"/>
      <c r="E142" s="455"/>
      <c r="F142" s="455"/>
      <c r="G142" s="455"/>
      <c r="H142" s="455"/>
      <c r="I142" s="455"/>
      <c r="J142" s="507"/>
    </row>
    <row r="143" spans="1:10" ht="15" customHeight="1">
      <c r="A143" s="455"/>
      <c r="B143" s="455"/>
      <c r="C143" s="507"/>
      <c r="D143" s="507"/>
      <c r="E143" s="455"/>
      <c r="F143" s="455"/>
      <c r="G143" s="455"/>
      <c r="H143" s="455"/>
      <c r="I143" s="455"/>
      <c r="J143" s="507"/>
    </row>
    <row r="144" spans="1:10" ht="15" customHeight="1">
      <c r="A144" s="455"/>
      <c r="B144" s="455"/>
      <c r="C144" s="507"/>
      <c r="D144" s="507"/>
      <c r="E144" s="455"/>
      <c r="F144" s="455"/>
      <c r="G144" s="455"/>
      <c r="H144" s="455"/>
      <c r="I144" s="455"/>
      <c r="J144" s="507"/>
    </row>
    <row r="145" spans="1:10" ht="15" customHeight="1">
      <c r="A145" s="455"/>
      <c r="B145" s="455"/>
      <c r="C145" s="507"/>
      <c r="D145" s="507"/>
      <c r="E145" s="455"/>
      <c r="F145" s="455"/>
      <c r="G145" s="455"/>
      <c r="H145" s="455"/>
      <c r="I145" s="455"/>
      <c r="J145" s="507"/>
    </row>
    <row r="146" spans="1:10" ht="15" customHeight="1">
      <c r="A146" s="455"/>
      <c r="B146" s="455"/>
      <c r="C146" s="507"/>
      <c r="D146" s="507"/>
      <c r="E146" s="455"/>
      <c r="F146" s="455"/>
      <c r="G146" s="455"/>
      <c r="H146" s="455"/>
      <c r="I146" s="455"/>
      <c r="J146" s="507"/>
    </row>
    <row r="147" spans="1:10" ht="15" customHeight="1">
      <c r="A147" s="455"/>
      <c r="B147" s="455"/>
      <c r="C147" s="507"/>
      <c r="D147" s="507"/>
      <c r="E147" s="455"/>
      <c r="F147" s="455"/>
      <c r="G147" s="455"/>
      <c r="H147" s="455"/>
      <c r="I147" s="455"/>
      <c r="J147" s="507"/>
    </row>
    <row r="148" spans="1:10" ht="15" customHeight="1">
      <c r="A148" s="455"/>
      <c r="B148" s="455"/>
      <c r="C148" s="507"/>
      <c r="D148" s="507"/>
      <c r="E148" s="455"/>
      <c r="F148" s="455"/>
      <c r="G148" s="455"/>
      <c r="H148" s="455"/>
      <c r="I148" s="455"/>
      <c r="J148" s="507"/>
    </row>
    <row r="149" spans="1:10" ht="15" customHeight="1">
      <c r="A149" s="455"/>
      <c r="B149" s="455"/>
      <c r="C149" s="507"/>
      <c r="D149" s="507"/>
      <c r="E149" s="455"/>
      <c r="F149" s="455"/>
      <c r="G149" s="455"/>
      <c r="H149" s="455"/>
      <c r="I149" s="455"/>
      <c r="J149" s="507"/>
    </row>
    <row r="150" spans="1:10" ht="15" customHeight="1">
      <c r="A150" s="455"/>
      <c r="B150" s="455"/>
      <c r="C150" s="507"/>
      <c r="D150" s="507"/>
      <c r="E150" s="455"/>
      <c r="F150" s="455"/>
      <c r="G150" s="455"/>
      <c r="H150" s="455"/>
      <c r="I150" s="455"/>
      <c r="J150" s="507"/>
    </row>
    <row r="151" spans="1:10" ht="15" customHeight="1">
      <c r="A151" s="455"/>
      <c r="B151" s="455"/>
      <c r="C151" s="507"/>
      <c r="D151" s="507"/>
      <c r="E151" s="455"/>
      <c r="F151" s="455"/>
      <c r="G151" s="455"/>
      <c r="H151" s="455"/>
      <c r="I151" s="455"/>
      <c r="J151" s="507"/>
    </row>
    <row r="152" spans="1:10" ht="15" customHeight="1">
      <c r="A152" s="455"/>
      <c r="B152" s="455"/>
      <c r="C152" s="507"/>
      <c r="D152" s="507"/>
      <c r="E152" s="455"/>
      <c r="F152" s="455"/>
      <c r="G152" s="455"/>
      <c r="H152" s="455"/>
      <c r="I152" s="455"/>
      <c r="J152" s="507"/>
    </row>
    <row r="153" spans="1:10" ht="15" customHeight="1">
      <c r="A153" s="455"/>
      <c r="B153" s="455"/>
      <c r="C153" s="507"/>
      <c r="D153" s="507"/>
      <c r="E153" s="455"/>
      <c r="F153" s="455"/>
      <c r="G153" s="455"/>
      <c r="H153" s="455"/>
      <c r="I153" s="455"/>
      <c r="J153" s="507"/>
    </row>
    <row r="154" spans="1:10" ht="15" customHeight="1">
      <c r="A154" s="455"/>
      <c r="B154" s="455"/>
      <c r="C154" s="507"/>
      <c r="D154" s="507"/>
      <c r="E154" s="455"/>
      <c r="F154" s="455"/>
      <c r="G154" s="455"/>
      <c r="H154" s="455"/>
      <c r="I154" s="455"/>
      <c r="J154" s="507"/>
    </row>
    <row r="155" spans="1:10" ht="15" customHeight="1">
      <c r="A155" s="455"/>
      <c r="B155" s="455"/>
      <c r="C155" s="507"/>
      <c r="D155" s="507"/>
      <c r="E155" s="455"/>
      <c r="F155" s="455"/>
      <c r="G155" s="455"/>
      <c r="H155" s="455"/>
      <c r="I155" s="455"/>
      <c r="J155" s="507"/>
    </row>
    <row r="156" spans="1:10" ht="15" customHeight="1">
      <c r="A156" s="455"/>
      <c r="B156" s="455"/>
      <c r="C156" s="507"/>
      <c r="D156" s="507"/>
      <c r="E156" s="455"/>
      <c r="F156" s="455"/>
      <c r="G156" s="455"/>
      <c r="H156" s="455"/>
      <c r="I156" s="455"/>
      <c r="J156" s="507"/>
    </row>
    <row r="157" spans="1:10" ht="15" customHeight="1">
      <c r="A157" s="455"/>
      <c r="B157" s="455"/>
      <c r="C157" s="507"/>
      <c r="D157" s="507"/>
      <c r="E157" s="455"/>
      <c r="F157" s="455"/>
      <c r="G157" s="455"/>
      <c r="H157" s="455"/>
      <c r="I157" s="455"/>
      <c r="J157" s="507"/>
    </row>
    <row r="158" spans="1:10" ht="15" customHeight="1">
      <c r="A158" s="455"/>
      <c r="B158" s="455"/>
      <c r="C158" s="507"/>
      <c r="D158" s="507"/>
      <c r="E158" s="455"/>
      <c r="F158" s="455"/>
      <c r="G158" s="455"/>
      <c r="H158" s="455"/>
      <c r="I158" s="455"/>
      <c r="J158" s="507"/>
    </row>
    <row r="159" spans="1:10" ht="15" customHeight="1">
      <c r="A159" s="455"/>
      <c r="B159" s="455"/>
      <c r="C159" s="507"/>
      <c r="D159" s="507"/>
      <c r="E159" s="455"/>
      <c r="F159" s="455"/>
      <c r="G159" s="455"/>
      <c r="H159" s="455"/>
      <c r="I159" s="455"/>
      <c r="J159" s="507"/>
    </row>
    <row r="160" spans="1:10" ht="15" customHeight="1">
      <c r="A160" s="455"/>
      <c r="B160" s="455"/>
      <c r="C160" s="507"/>
      <c r="D160" s="507"/>
      <c r="E160" s="455"/>
      <c r="F160" s="455"/>
      <c r="G160" s="455"/>
      <c r="H160" s="455"/>
      <c r="I160" s="455"/>
      <c r="J160" s="507"/>
    </row>
    <row r="161" spans="1:10" ht="15" customHeight="1">
      <c r="A161" s="455"/>
      <c r="B161" s="455"/>
      <c r="C161" s="507"/>
      <c r="D161" s="507"/>
      <c r="E161" s="455"/>
      <c r="F161" s="455"/>
      <c r="G161" s="455"/>
      <c r="H161" s="455"/>
      <c r="I161" s="455"/>
      <c r="J161" s="507"/>
    </row>
    <row r="162" spans="1:10" ht="15" customHeight="1">
      <c r="A162" s="455"/>
      <c r="B162" s="455"/>
      <c r="C162" s="507"/>
      <c r="D162" s="507"/>
      <c r="E162" s="455"/>
      <c r="F162" s="455"/>
      <c r="G162" s="455"/>
      <c r="H162" s="455"/>
      <c r="I162" s="455"/>
      <c r="J162" s="507"/>
    </row>
    <row r="163" spans="1:10" ht="15" customHeight="1">
      <c r="A163" s="455"/>
      <c r="B163" s="455"/>
      <c r="C163" s="507"/>
      <c r="D163" s="507"/>
      <c r="E163" s="455"/>
      <c r="F163" s="455"/>
      <c r="G163" s="455"/>
      <c r="H163" s="455"/>
      <c r="I163" s="455"/>
      <c r="J163" s="507"/>
    </row>
    <row r="164" spans="1:10" ht="15" customHeight="1">
      <c r="A164" s="455"/>
      <c r="B164" s="455"/>
      <c r="C164" s="507"/>
      <c r="D164" s="507"/>
      <c r="E164" s="455"/>
      <c r="F164" s="455"/>
      <c r="G164" s="455"/>
      <c r="H164" s="455"/>
      <c r="I164" s="455"/>
      <c r="J164" s="507"/>
    </row>
    <row r="165" spans="1:10" ht="15" customHeight="1">
      <c r="A165" s="455"/>
      <c r="B165" s="455"/>
      <c r="C165" s="507"/>
      <c r="D165" s="507"/>
      <c r="E165" s="455"/>
      <c r="F165" s="455"/>
      <c r="G165" s="455"/>
      <c r="H165" s="455"/>
      <c r="I165" s="455"/>
      <c r="J165" s="507"/>
    </row>
    <row r="166" spans="1:10" ht="15" customHeight="1">
      <c r="A166" s="455"/>
      <c r="B166" s="455"/>
      <c r="C166" s="507"/>
      <c r="D166" s="507"/>
      <c r="E166" s="455"/>
      <c r="F166" s="455"/>
      <c r="G166" s="455"/>
      <c r="H166" s="455"/>
      <c r="I166" s="455"/>
      <c r="J166" s="507"/>
    </row>
    <row r="167" spans="1:10" ht="15" customHeight="1">
      <c r="A167" s="455"/>
      <c r="B167" s="455"/>
      <c r="C167" s="507"/>
      <c r="D167" s="507"/>
      <c r="E167" s="455"/>
      <c r="F167" s="455"/>
      <c r="G167" s="455"/>
      <c r="H167" s="455"/>
      <c r="I167" s="455"/>
      <c r="J167" s="507"/>
    </row>
    <row r="168" spans="1:10" ht="15" customHeight="1">
      <c r="A168" s="455"/>
      <c r="B168" s="455"/>
      <c r="C168" s="507"/>
      <c r="D168" s="507"/>
      <c r="E168" s="455"/>
      <c r="F168" s="455"/>
      <c r="G168" s="455"/>
      <c r="H168" s="455"/>
      <c r="I168" s="455"/>
      <c r="J168" s="507"/>
    </row>
    <row r="169" spans="1:10" ht="15" customHeight="1">
      <c r="A169" s="455"/>
      <c r="B169" s="455"/>
      <c r="C169" s="507"/>
      <c r="D169" s="507"/>
      <c r="E169" s="455"/>
      <c r="F169" s="455"/>
      <c r="G169" s="455"/>
      <c r="H169" s="455"/>
      <c r="I169" s="455"/>
      <c r="J169" s="507"/>
    </row>
    <row r="170" spans="1:10" ht="15" customHeight="1">
      <c r="A170" s="455"/>
      <c r="B170" s="455"/>
      <c r="C170" s="507"/>
      <c r="D170" s="507"/>
      <c r="E170" s="455"/>
      <c r="F170" s="455"/>
      <c r="G170" s="455"/>
      <c r="H170" s="455"/>
      <c r="I170" s="455"/>
      <c r="J170" s="507"/>
    </row>
    <row r="171" spans="1:10" ht="15" customHeight="1">
      <c r="A171" s="455"/>
      <c r="B171" s="455"/>
      <c r="C171" s="507"/>
      <c r="D171" s="507"/>
      <c r="E171" s="455"/>
      <c r="F171" s="455"/>
      <c r="G171" s="455"/>
      <c r="H171" s="455"/>
      <c r="I171" s="455"/>
      <c r="J171" s="507"/>
    </row>
    <row r="172" spans="1:10" ht="15" customHeight="1">
      <c r="A172" s="455"/>
      <c r="B172" s="455"/>
      <c r="C172" s="507"/>
      <c r="D172" s="507"/>
      <c r="E172" s="455"/>
      <c r="F172" s="455"/>
      <c r="G172" s="455"/>
      <c r="H172" s="455"/>
      <c r="I172" s="455"/>
      <c r="J172" s="507"/>
    </row>
    <row r="173" spans="1:10" ht="15" customHeight="1">
      <c r="A173" s="455"/>
      <c r="B173" s="455"/>
      <c r="C173" s="507"/>
      <c r="D173" s="507"/>
      <c r="E173" s="455"/>
      <c r="F173" s="455"/>
      <c r="G173" s="455"/>
      <c r="H173" s="455"/>
      <c r="I173" s="455"/>
      <c r="J173" s="507"/>
    </row>
    <row r="174" spans="1:10" ht="15" customHeight="1">
      <c r="A174" s="455"/>
      <c r="B174" s="455"/>
      <c r="C174" s="507"/>
      <c r="D174" s="507"/>
      <c r="E174" s="455"/>
      <c r="F174" s="455"/>
      <c r="G174" s="455"/>
      <c r="H174" s="455"/>
      <c r="I174" s="455"/>
      <c r="J174" s="507"/>
    </row>
    <row r="175" spans="1:10" ht="15" customHeight="1">
      <c r="A175" s="455"/>
      <c r="B175" s="455"/>
      <c r="C175" s="507"/>
      <c r="D175" s="507"/>
      <c r="E175" s="455"/>
      <c r="F175" s="455"/>
      <c r="G175" s="455"/>
      <c r="H175" s="455"/>
      <c r="I175" s="455"/>
      <c r="J175" s="507"/>
    </row>
    <row r="176" spans="1:10" ht="15" customHeight="1">
      <c r="A176" s="455"/>
      <c r="B176" s="455"/>
      <c r="C176" s="507"/>
      <c r="D176" s="507"/>
      <c r="E176" s="455"/>
      <c r="F176" s="455"/>
      <c r="G176" s="455"/>
      <c r="H176" s="455"/>
      <c r="I176" s="455"/>
      <c r="J176" s="507"/>
    </row>
    <row r="177" spans="1:10" ht="15" customHeight="1">
      <c r="A177" s="455"/>
      <c r="B177" s="455"/>
      <c r="C177" s="507"/>
      <c r="D177" s="507"/>
      <c r="E177" s="455"/>
      <c r="F177" s="455"/>
      <c r="G177" s="455"/>
      <c r="H177" s="455"/>
      <c r="I177" s="455"/>
      <c r="J177" s="507"/>
    </row>
    <row r="178" spans="1:10" ht="15" customHeight="1">
      <c r="A178" s="455"/>
      <c r="B178" s="455"/>
      <c r="C178" s="507"/>
      <c r="D178" s="507"/>
      <c r="E178" s="455"/>
      <c r="F178" s="455"/>
      <c r="G178" s="455"/>
      <c r="H178" s="455"/>
      <c r="I178" s="455"/>
      <c r="J178" s="507"/>
    </row>
    <row r="179" spans="1:10" ht="15" customHeight="1">
      <c r="A179" s="455"/>
      <c r="B179" s="455"/>
      <c r="C179" s="507"/>
      <c r="D179" s="507"/>
      <c r="E179" s="455"/>
      <c r="F179" s="455"/>
      <c r="G179" s="455"/>
      <c r="H179" s="455"/>
      <c r="I179" s="455"/>
      <c r="J179" s="507"/>
    </row>
    <row r="180" spans="1:10" ht="15" customHeight="1">
      <c r="A180" s="455"/>
      <c r="B180" s="455"/>
      <c r="C180" s="507"/>
      <c r="D180" s="507"/>
      <c r="E180" s="455"/>
      <c r="F180" s="455"/>
      <c r="G180" s="455"/>
      <c r="H180" s="455"/>
      <c r="I180" s="455"/>
      <c r="J180" s="507"/>
    </row>
    <row r="181" spans="1:10" ht="15" customHeight="1">
      <c r="A181" s="455"/>
      <c r="B181" s="455"/>
      <c r="C181" s="507"/>
      <c r="D181" s="507"/>
      <c r="E181" s="455"/>
      <c r="F181" s="455"/>
      <c r="G181" s="455"/>
      <c r="H181" s="455"/>
      <c r="I181" s="455"/>
      <c r="J181" s="507"/>
    </row>
    <row r="182" spans="1:10" ht="15" customHeight="1">
      <c r="A182" s="455"/>
      <c r="B182" s="455"/>
      <c r="C182" s="507"/>
      <c r="D182" s="507"/>
      <c r="E182" s="455"/>
      <c r="F182" s="455"/>
      <c r="G182" s="455"/>
      <c r="H182" s="455"/>
      <c r="I182" s="455"/>
      <c r="J182" s="507"/>
    </row>
    <row r="183" spans="1:10" ht="15" customHeight="1">
      <c r="A183" s="455"/>
      <c r="B183" s="455"/>
      <c r="C183" s="507"/>
      <c r="D183" s="507"/>
      <c r="E183" s="455"/>
      <c r="F183" s="455"/>
      <c r="G183" s="455"/>
      <c r="H183" s="455"/>
      <c r="I183" s="455"/>
      <c r="J183" s="507"/>
    </row>
    <row r="184" spans="1:10" ht="15" customHeight="1">
      <c r="A184" s="455"/>
      <c r="B184" s="455"/>
      <c r="C184" s="507"/>
      <c r="D184" s="507"/>
      <c r="E184" s="455"/>
      <c r="F184" s="455"/>
      <c r="G184" s="455"/>
      <c r="H184" s="455"/>
      <c r="I184" s="455"/>
      <c r="J184" s="507"/>
    </row>
    <row r="185" spans="1:10" ht="15" customHeight="1">
      <c r="A185" s="455"/>
      <c r="B185" s="455"/>
      <c r="C185" s="507"/>
      <c r="D185" s="507"/>
      <c r="E185" s="455"/>
      <c r="F185" s="455"/>
      <c r="G185" s="455"/>
      <c r="H185" s="455"/>
      <c r="I185" s="455"/>
      <c r="J185" s="507"/>
    </row>
    <row r="186" spans="1:10" ht="15" customHeight="1">
      <c r="A186" s="455"/>
      <c r="B186" s="455"/>
      <c r="C186" s="507"/>
      <c r="D186" s="507"/>
      <c r="E186" s="455"/>
      <c r="F186" s="455"/>
      <c r="G186" s="455"/>
      <c r="H186" s="455"/>
      <c r="I186" s="455"/>
      <c r="J186" s="507"/>
    </row>
    <row r="187" spans="1:10" ht="15" customHeight="1">
      <c r="A187" s="455"/>
      <c r="B187" s="455"/>
      <c r="C187" s="507"/>
      <c r="D187" s="507"/>
      <c r="E187" s="455"/>
      <c r="F187" s="455"/>
      <c r="G187" s="455"/>
      <c r="H187" s="455"/>
      <c r="I187" s="455"/>
      <c r="J187" s="507"/>
    </row>
    <row r="188" spans="1:10" ht="15" customHeight="1">
      <c r="A188" s="455"/>
      <c r="B188" s="455"/>
      <c r="C188" s="507"/>
      <c r="D188" s="507"/>
      <c r="E188" s="455"/>
      <c r="F188" s="455"/>
      <c r="G188" s="455"/>
      <c r="H188" s="455"/>
      <c r="I188" s="455"/>
      <c r="J188" s="507"/>
    </row>
    <row r="189" spans="1:10" ht="15" customHeight="1">
      <c r="A189" s="455"/>
      <c r="B189" s="455"/>
      <c r="C189" s="507"/>
      <c r="D189" s="507"/>
      <c r="E189" s="455"/>
      <c r="F189" s="455"/>
      <c r="G189" s="455"/>
      <c r="H189" s="455"/>
      <c r="I189" s="455"/>
      <c r="J189" s="507"/>
    </row>
    <row r="190" spans="1:10" ht="15" customHeight="1">
      <c r="A190" s="455"/>
      <c r="B190" s="455"/>
      <c r="C190" s="507"/>
      <c r="D190" s="507"/>
      <c r="E190" s="455"/>
      <c r="F190" s="455"/>
      <c r="G190" s="455"/>
      <c r="H190" s="455"/>
      <c r="I190" s="455"/>
      <c r="J190" s="507"/>
    </row>
    <row r="191" spans="1:10" ht="15" customHeight="1">
      <c r="A191" s="455"/>
      <c r="B191" s="455"/>
      <c r="C191" s="507"/>
      <c r="D191" s="507"/>
      <c r="E191" s="455"/>
      <c r="F191" s="455"/>
      <c r="G191" s="455"/>
      <c r="H191" s="455"/>
      <c r="I191" s="455"/>
      <c r="J191" s="507"/>
    </row>
    <row r="192" spans="1:10" ht="15" customHeight="1">
      <c r="A192" s="455"/>
      <c r="B192" s="455"/>
      <c r="C192" s="507"/>
      <c r="D192" s="507"/>
      <c r="E192" s="455"/>
      <c r="F192" s="455"/>
      <c r="G192" s="455"/>
      <c r="H192" s="455"/>
      <c r="I192" s="455"/>
      <c r="J192" s="507"/>
    </row>
    <row r="193" spans="1:10" ht="15" customHeight="1">
      <c r="A193" s="455"/>
      <c r="B193" s="455"/>
      <c r="C193" s="507"/>
      <c r="D193" s="507"/>
      <c r="E193" s="455"/>
      <c r="F193" s="455"/>
      <c r="G193" s="455"/>
      <c r="H193" s="455"/>
      <c r="I193" s="455"/>
      <c r="J193" s="507"/>
    </row>
    <row r="194" spans="1:10" ht="15" customHeight="1">
      <c r="A194" s="455"/>
      <c r="B194" s="455"/>
      <c r="C194" s="507"/>
      <c r="D194" s="507"/>
      <c r="E194" s="455"/>
      <c r="F194" s="455"/>
      <c r="G194" s="455"/>
      <c r="H194" s="455"/>
      <c r="I194" s="455"/>
      <c r="J194" s="507"/>
    </row>
    <row r="195" spans="1:10" ht="15" customHeight="1">
      <c r="A195" s="455"/>
      <c r="B195" s="455"/>
      <c r="C195" s="507"/>
      <c r="D195" s="507"/>
      <c r="E195" s="455"/>
      <c r="F195" s="455"/>
      <c r="G195" s="455"/>
      <c r="H195" s="455"/>
      <c r="I195" s="455"/>
      <c r="J195" s="507"/>
    </row>
    <row r="196" spans="1:10" ht="15" customHeight="1">
      <c r="A196" s="455"/>
      <c r="B196" s="455"/>
      <c r="C196" s="507"/>
      <c r="D196" s="507"/>
      <c r="E196" s="455"/>
      <c r="F196" s="455"/>
      <c r="G196" s="455"/>
      <c r="H196" s="455"/>
      <c r="I196" s="455"/>
      <c r="J196" s="507"/>
    </row>
    <row r="197" spans="1:10" ht="15" customHeight="1">
      <c r="A197" s="455"/>
      <c r="B197" s="455"/>
      <c r="C197" s="507"/>
      <c r="D197" s="507"/>
      <c r="E197" s="455"/>
      <c r="F197" s="455"/>
      <c r="G197" s="455"/>
      <c r="H197" s="455"/>
      <c r="I197" s="455"/>
      <c r="J197" s="507"/>
    </row>
    <row r="198" spans="1:10" ht="15" customHeight="1">
      <c r="A198" s="455"/>
      <c r="B198" s="455"/>
      <c r="C198" s="507"/>
      <c r="D198" s="507"/>
      <c r="E198" s="455"/>
      <c r="F198" s="455"/>
      <c r="G198" s="455"/>
      <c r="H198" s="455"/>
      <c r="I198" s="455"/>
      <c r="J198" s="507"/>
    </row>
    <row r="199" spans="1:10" ht="15" customHeight="1">
      <c r="A199" s="455"/>
      <c r="B199" s="455"/>
      <c r="C199" s="507"/>
      <c r="D199" s="507"/>
      <c r="E199" s="455"/>
      <c r="F199" s="455"/>
      <c r="G199" s="455"/>
      <c r="H199" s="455"/>
      <c r="I199" s="455"/>
      <c r="J199" s="507"/>
    </row>
    <row r="200" spans="1:10" ht="15" customHeight="1">
      <c r="A200" s="455"/>
      <c r="B200" s="455"/>
      <c r="C200" s="507"/>
      <c r="D200" s="507"/>
      <c r="E200" s="455"/>
      <c r="F200" s="455"/>
      <c r="G200" s="455"/>
      <c r="H200" s="455"/>
      <c r="I200" s="455"/>
      <c r="J200" s="507"/>
    </row>
    <row r="201" spans="1:10" ht="15" customHeight="1">
      <c r="A201" s="455"/>
      <c r="B201" s="455"/>
      <c r="C201" s="507"/>
      <c r="D201" s="507"/>
      <c r="E201" s="455"/>
      <c r="F201" s="455"/>
      <c r="G201" s="455"/>
      <c r="H201" s="455"/>
      <c r="I201" s="455"/>
      <c r="J201" s="507"/>
    </row>
    <row r="202" spans="1:10" ht="15" customHeight="1">
      <c r="A202" s="455"/>
      <c r="B202" s="455"/>
      <c r="C202" s="507"/>
      <c r="D202" s="507"/>
      <c r="E202" s="455"/>
      <c r="F202" s="455"/>
      <c r="G202" s="455"/>
      <c r="H202" s="455"/>
      <c r="I202" s="455"/>
      <c r="J202" s="507"/>
    </row>
    <row r="203" spans="1:10" ht="15" customHeight="1">
      <c r="A203" s="455"/>
      <c r="B203" s="455"/>
      <c r="C203" s="507"/>
      <c r="D203" s="507"/>
      <c r="E203" s="455"/>
      <c r="F203" s="455"/>
      <c r="G203" s="455"/>
      <c r="H203" s="455"/>
      <c r="I203" s="455"/>
      <c r="J203" s="507"/>
    </row>
    <row r="204" spans="1:10" ht="15" customHeight="1">
      <c r="A204" s="455"/>
      <c r="B204" s="455"/>
      <c r="C204" s="507"/>
      <c r="D204" s="507"/>
      <c r="E204" s="455"/>
      <c r="F204" s="455"/>
      <c r="G204" s="455"/>
      <c r="H204" s="455"/>
      <c r="I204" s="455"/>
      <c r="J204" s="507"/>
    </row>
    <row r="205" spans="1:10" ht="15" customHeight="1">
      <c r="A205" s="455"/>
      <c r="B205" s="455"/>
      <c r="C205" s="507"/>
      <c r="D205" s="507"/>
      <c r="E205" s="455"/>
      <c r="F205" s="455"/>
      <c r="G205" s="455"/>
      <c r="H205" s="455"/>
      <c r="I205" s="455"/>
      <c r="J205" s="507"/>
    </row>
    <row r="206" spans="1:10" ht="15" customHeight="1">
      <c r="A206" s="455"/>
      <c r="B206" s="455"/>
      <c r="C206" s="507"/>
      <c r="D206" s="507"/>
      <c r="E206" s="455"/>
      <c r="F206" s="455"/>
      <c r="G206" s="455"/>
      <c r="H206" s="455"/>
      <c r="I206" s="455"/>
      <c r="J206" s="507"/>
    </row>
    <row r="207" spans="1:10" ht="15" customHeight="1">
      <c r="A207" s="455"/>
      <c r="B207" s="455"/>
      <c r="C207" s="507"/>
      <c r="D207" s="507"/>
      <c r="E207" s="455"/>
      <c r="F207" s="455"/>
      <c r="G207" s="455"/>
      <c r="H207" s="455"/>
      <c r="I207" s="455"/>
      <c r="J207" s="507"/>
    </row>
    <row r="208" spans="1:10" ht="15" customHeight="1">
      <c r="A208" s="455"/>
      <c r="B208" s="455"/>
      <c r="C208" s="507"/>
      <c r="D208" s="507"/>
      <c r="E208" s="455"/>
      <c r="F208" s="455"/>
      <c r="G208" s="455"/>
      <c r="H208" s="455"/>
      <c r="I208" s="455"/>
      <c r="J208" s="507"/>
    </row>
    <row r="209" spans="1:10" ht="15" customHeight="1">
      <c r="A209" s="455"/>
      <c r="B209" s="455"/>
      <c r="C209" s="507"/>
      <c r="D209" s="507"/>
      <c r="E209" s="455"/>
      <c r="F209" s="455"/>
      <c r="G209" s="455"/>
      <c r="H209" s="455"/>
      <c r="I209" s="455"/>
      <c r="J209" s="507"/>
    </row>
    <row r="210" spans="1:10" ht="15" customHeight="1">
      <c r="A210" s="455"/>
      <c r="B210" s="455"/>
      <c r="C210" s="507"/>
      <c r="D210" s="507"/>
      <c r="E210" s="455"/>
      <c r="F210" s="455"/>
      <c r="G210" s="455"/>
      <c r="H210" s="455"/>
      <c r="I210" s="455"/>
      <c r="J210" s="507"/>
    </row>
    <row r="211" spans="1:10" ht="15" customHeight="1">
      <c r="A211" s="455"/>
      <c r="B211" s="455"/>
      <c r="C211" s="507"/>
      <c r="D211" s="507"/>
      <c r="E211" s="455"/>
      <c r="F211" s="455"/>
      <c r="G211" s="455"/>
      <c r="H211" s="455"/>
      <c r="I211" s="455"/>
      <c r="J211" s="507"/>
    </row>
    <row r="212" spans="1:10" ht="15" customHeight="1">
      <c r="A212" s="455"/>
      <c r="B212" s="455"/>
      <c r="C212" s="507"/>
      <c r="D212" s="507"/>
      <c r="E212" s="455"/>
      <c r="F212" s="455"/>
      <c r="G212" s="455"/>
      <c r="H212" s="455"/>
      <c r="I212" s="455"/>
      <c r="J212" s="507"/>
    </row>
    <row r="213" spans="1:10" ht="15" customHeight="1">
      <c r="A213" s="455"/>
      <c r="B213" s="455"/>
      <c r="C213" s="507"/>
      <c r="D213" s="507"/>
      <c r="E213" s="455"/>
      <c r="F213" s="455"/>
      <c r="G213" s="455"/>
      <c r="H213" s="455"/>
      <c r="I213" s="455"/>
      <c r="J213" s="507"/>
    </row>
    <row r="214" spans="1:10" ht="15" customHeight="1">
      <c r="A214" s="455"/>
      <c r="B214" s="455"/>
      <c r="C214" s="507"/>
      <c r="D214" s="507"/>
      <c r="E214" s="455"/>
      <c r="F214" s="455"/>
      <c r="G214" s="455"/>
      <c r="H214" s="455"/>
      <c r="I214" s="455"/>
      <c r="J214" s="507"/>
    </row>
    <row r="215" spans="1:10" ht="15" customHeight="1">
      <c r="A215" s="455"/>
      <c r="B215" s="455"/>
      <c r="C215" s="507"/>
      <c r="D215" s="507"/>
      <c r="E215" s="455"/>
      <c r="F215" s="455"/>
      <c r="G215" s="455"/>
      <c r="H215" s="455"/>
      <c r="I215" s="455"/>
      <c r="J215" s="507"/>
    </row>
    <row r="216" spans="1:10" ht="15" customHeight="1">
      <c r="A216" s="455"/>
      <c r="B216" s="455"/>
      <c r="C216" s="507"/>
      <c r="D216" s="507"/>
      <c r="E216" s="455"/>
      <c r="F216" s="455"/>
      <c r="G216" s="455"/>
      <c r="H216" s="455"/>
      <c r="I216" s="455"/>
      <c r="J216" s="507"/>
    </row>
    <row r="217" spans="1:10" ht="15" customHeight="1">
      <c r="A217" s="455"/>
      <c r="B217" s="455"/>
      <c r="C217" s="507"/>
      <c r="D217" s="507"/>
      <c r="E217" s="455"/>
      <c r="F217" s="455"/>
      <c r="G217" s="455"/>
      <c r="H217" s="455"/>
      <c r="I217" s="455"/>
      <c r="J217" s="507"/>
    </row>
    <row r="218" spans="1:10" ht="15" customHeight="1">
      <c r="A218" s="455"/>
      <c r="B218" s="455"/>
      <c r="C218" s="507"/>
      <c r="D218" s="507"/>
      <c r="E218" s="455"/>
      <c r="F218" s="455"/>
      <c r="G218" s="455"/>
      <c r="H218" s="455"/>
      <c r="I218" s="455"/>
      <c r="J218" s="507"/>
    </row>
    <row r="219" spans="1:10" ht="15" customHeight="1">
      <c r="A219" s="455"/>
      <c r="B219" s="455"/>
      <c r="C219" s="507"/>
      <c r="D219" s="507"/>
      <c r="E219" s="455"/>
      <c r="F219" s="455"/>
      <c r="G219" s="455"/>
      <c r="H219" s="455"/>
      <c r="I219" s="455"/>
      <c r="J219" s="507"/>
    </row>
    <row r="220" spans="1:10" ht="15" customHeight="1">
      <c r="A220" s="455"/>
      <c r="B220" s="455"/>
      <c r="C220" s="507"/>
      <c r="D220" s="507"/>
      <c r="E220" s="455"/>
      <c r="F220" s="455"/>
      <c r="G220" s="455"/>
      <c r="H220" s="455"/>
      <c r="I220" s="455"/>
      <c r="J220" s="507"/>
    </row>
    <row r="221" spans="1:10" ht="15" customHeight="1">
      <c r="A221" s="455"/>
      <c r="B221" s="455"/>
      <c r="C221" s="507"/>
      <c r="D221" s="507"/>
      <c r="E221" s="455"/>
      <c r="F221" s="455"/>
      <c r="G221" s="455"/>
      <c r="H221" s="455"/>
      <c r="I221" s="455"/>
      <c r="J221" s="507"/>
    </row>
    <row r="222" spans="1:10" ht="15" customHeight="1">
      <c r="A222" s="455"/>
      <c r="B222" s="455"/>
      <c r="C222" s="507"/>
      <c r="D222" s="507"/>
      <c r="E222" s="455"/>
      <c r="F222" s="455"/>
      <c r="G222" s="455"/>
      <c r="H222" s="455"/>
      <c r="I222" s="455"/>
      <c r="J222" s="507"/>
    </row>
    <row r="223" spans="1:10" ht="15" customHeight="1">
      <c r="A223" s="455"/>
      <c r="B223" s="455"/>
      <c r="C223" s="507"/>
      <c r="D223" s="507"/>
      <c r="E223" s="455"/>
      <c r="F223" s="455"/>
      <c r="G223" s="455"/>
      <c r="H223" s="455"/>
      <c r="I223" s="455"/>
      <c r="J223" s="507"/>
    </row>
    <row r="224" spans="1:10" ht="15" customHeight="1">
      <c r="A224" s="455"/>
      <c r="B224" s="455"/>
      <c r="C224" s="507"/>
      <c r="D224" s="507"/>
      <c r="E224" s="455"/>
      <c r="F224" s="455"/>
      <c r="G224" s="455"/>
      <c r="H224" s="455"/>
      <c r="I224" s="455"/>
      <c r="J224" s="507"/>
    </row>
    <row r="225" spans="1:10" ht="15" customHeight="1">
      <c r="A225" s="455"/>
      <c r="B225" s="455"/>
      <c r="C225" s="507"/>
      <c r="D225" s="507"/>
      <c r="E225" s="455"/>
      <c r="F225" s="455"/>
      <c r="G225" s="455"/>
      <c r="H225" s="455"/>
      <c r="I225" s="455"/>
      <c r="J225" s="507"/>
    </row>
    <row r="226" spans="1:10" ht="15" customHeight="1">
      <c r="A226" s="455"/>
      <c r="B226" s="455"/>
      <c r="C226" s="507"/>
      <c r="D226" s="507"/>
      <c r="E226" s="455"/>
      <c r="F226" s="455"/>
      <c r="G226" s="455"/>
      <c r="H226" s="455"/>
      <c r="I226" s="455"/>
      <c r="J226" s="507"/>
    </row>
    <row r="227" spans="1:10" ht="15" customHeight="1">
      <c r="A227" s="455"/>
      <c r="B227" s="455"/>
      <c r="C227" s="507"/>
      <c r="D227" s="507"/>
      <c r="E227" s="455"/>
      <c r="F227" s="455"/>
      <c r="G227" s="455"/>
      <c r="H227" s="455"/>
      <c r="I227" s="455"/>
      <c r="J227" s="507"/>
    </row>
    <row r="228" spans="1:10" ht="15" customHeight="1">
      <c r="A228" s="455"/>
      <c r="B228" s="455"/>
      <c r="C228" s="507"/>
      <c r="D228" s="507"/>
      <c r="E228" s="455"/>
      <c r="F228" s="455"/>
      <c r="G228" s="455"/>
      <c r="H228" s="455"/>
      <c r="I228" s="455"/>
      <c r="J228" s="507"/>
    </row>
    <row r="229" spans="1:10" ht="15" customHeight="1">
      <c r="A229" s="455"/>
      <c r="B229" s="455"/>
      <c r="C229" s="507"/>
      <c r="D229" s="507"/>
      <c r="E229" s="455"/>
      <c r="F229" s="455"/>
      <c r="G229" s="455"/>
      <c r="H229" s="455"/>
      <c r="I229" s="455"/>
      <c r="J229" s="507"/>
    </row>
    <row r="230" spans="1:10" ht="15" customHeight="1">
      <c r="A230" s="455"/>
      <c r="B230" s="455"/>
      <c r="C230" s="507"/>
      <c r="D230" s="507"/>
      <c r="E230" s="455"/>
      <c r="F230" s="455"/>
      <c r="G230" s="455"/>
      <c r="H230" s="455"/>
      <c r="I230" s="455"/>
      <c r="J230" s="507"/>
    </row>
    <row r="231" spans="1:10" ht="15" customHeight="1">
      <c r="A231" s="455"/>
      <c r="B231" s="455"/>
      <c r="C231" s="507"/>
      <c r="D231" s="507"/>
      <c r="E231" s="455"/>
      <c r="F231" s="455"/>
      <c r="G231" s="455"/>
      <c r="H231" s="455"/>
      <c r="I231" s="455"/>
      <c r="J231" s="507"/>
    </row>
    <row r="232" spans="1:10" ht="15" customHeight="1">
      <c r="A232" s="455"/>
      <c r="B232" s="455"/>
      <c r="C232" s="507"/>
      <c r="D232" s="507"/>
      <c r="E232" s="455"/>
      <c r="F232" s="455"/>
      <c r="G232" s="455"/>
      <c r="H232" s="455"/>
      <c r="I232" s="455"/>
      <c r="J232" s="507"/>
    </row>
    <row r="233" spans="1:10" ht="15" customHeight="1">
      <c r="A233" s="455"/>
      <c r="B233" s="455"/>
      <c r="C233" s="507"/>
      <c r="D233" s="507"/>
      <c r="E233" s="455"/>
      <c r="F233" s="455"/>
      <c r="G233" s="455"/>
      <c r="H233" s="455"/>
      <c r="I233" s="455"/>
      <c r="J233" s="507"/>
    </row>
    <row r="234" spans="1:10" ht="15" customHeight="1">
      <c r="A234" s="455"/>
      <c r="B234" s="455"/>
      <c r="C234" s="507"/>
      <c r="D234" s="507"/>
      <c r="E234" s="455"/>
      <c r="F234" s="455"/>
      <c r="G234" s="455"/>
      <c r="H234" s="455"/>
      <c r="I234" s="455"/>
      <c r="J234" s="507"/>
    </row>
    <row r="235" spans="1:10" ht="15" customHeight="1">
      <c r="A235" s="455"/>
      <c r="B235" s="455"/>
      <c r="C235" s="507"/>
      <c r="D235" s="507"/>
      <c r="E235" s="455"/>
      <c r="F235" s="455"/>
      <c r="G235" s="455"/>
      <c r="H235" s="455"/>
      <c r="I235" s="455"/>
      <c r="J235" s="507"/>
    </row>
    <row r="236" spans="1:10" ht="15" customHeight="1">
      <c r="A236" s="455"/>
      <c r="B236" s="455"/>
      <c r="C236" s="507"/>
      <c r="D236" s="507"/>
      <c r="E236" s="455"/>
      <c r="F236" s="455"/>
      <c r="G236" s="455"/>
      <c r="H236" s="455"/>
      <c r="I236" s="455"/>
      <c r="J236" s="507"/>
    </row>
    <row r="237" spans="1:10" ht="15" customHeight="1">
      <c r="A237" s="455"/>
      <c r="B237" s="455"/>
      <c r="C237" s="507"/>
      <c r="D237" s="507"/>
      <c r="E237" s="455"/>
      <c r="F237" s="455"/>
      <c r="G237" s="455"/>
      <c r="H237" s="455"/>
      <c r="I237" s="455"/>
      <c r="J237" s="507"/>
    </row>
    <row r="238" spans="1:10" ht="15" customHeight="1">
      <c r="A238" s="455"/>
      <c r="B238" s="455"/>
      <c r="C238" s="507"/>
      <c r="D238" s="507"/>
      <c r="E238" s="455"/>
      <c r="F238" s="455"/>
      <c r="G238" s="455"/>
      <c r="H238" s="455"/>
      <c r="I238" s="455"/>
      <c r="J238" s="507"/>
    </row>
    <row r="239" spans="1:10" ht="15" customHeight="1">
      <c r="A239" s="455"/>
      <c r="B239" s="455"/>
      <c r="C239" s="507"/>
      <c r="D239" s="507"/>
      <c r="E239" s="455"/>
      <c r="F239" s="455"/>
      <c r="G239" s="455"/>
      <c r="H239" s="455"/>
      <c r="I239" s="455"/>
      <c r="J239" s="507"/>
    </row>
    <row r="240" spans="1:10" ht="15" customHeight="1">
      <c r="A240" s="455"/>
      <c r="B240" s="455"/>
      <c r="C240" s="507"/>
      <c r="D240" s="507"/>
      <c r="E240" s="455"/>
      <c r="F240" s="455"/>
      <c r="G240" s="455"/>
      <c r="H240" s="455"/>
      <c r="I240" s="455"/>
      <c r="J240" s="507"/>
    </row>
    <row r="241" spans="1:10" ht="15" customHeight="1">
      <c r="A241" s="455"/>
      <c r="B241" s="455"/>
      <c r="C241" s="507"/>
      <c r="D241" s="507"/>
      <c r="E241" s="455"/>
      <c r="F241" s="455"/>
      <c r="G241" s="455"/>
      <c r="H241" s="455"/>
      <c r="I241" s="455"/>
      <c r="J241" s="507"/>
    </row>
    <row r="242" spans="1:10" ht="15" customHeight="1">
      <c r="A242" s="455"/>
      <c r="B242" s="455"/>
      <c r="C242" s="507"/>
      <c r="D242" s="507"/>
      <c r="E242" s="455"/>
      <c r="F242" s="455"/>
      <c r="G242" s="455"/>
      <c r="H242" s="455"/>
      <c r="I242" s="455"/>
      <c r="J242" s="507"/>
    </row>
    <row r="243" spans="1:10" ht="15" customHeight="1">
      <c r="A243" s="455"/>
      <c r="B243" s="455"/>
      <c r="C243" s="507"/>
      <c r="D243" s="507"/>
      <c r="E243" s="455"/>
      <c r="F243" s="455"/>
      <c r="G243" s="455"/>
      <c r="H243" s="455"/>
      <c r="I243" s="455"/>
      <c r="J243" s="507"/>
    </row>
    <row r="244" spans="1:10" ht="15" customHeight="1">
      <c r="A244" s="455"/>
      <c r="B244" s="455"/>
      <c r="C244" s="507"/>
      <c r="D244" s="507"/>
      <c r="E244" s="455"/>
      <c r="F244" s="455"/>
      <c r="G244" s="455"/>
      <c r="H244" s="455"/>
      <c r="I244" s="455"/>
      <c r="J244" s="507"/>
    </row>
    <row r="245" spans="1:10" ht="15" customHeight="1">
      <c r="A245" s="455"/>
      <c r="B245" s="455"/>
      <c r="C245" s="507"/>
      <c r="D245" s="507"/>
      <c r="E245" s="455"/>
      <c r="F245" s="455"/>
      <c r="G245" s="455"/>
      <c r="H245" s="455"/>
      <c r="I245" s="455"/>
      <c r="J245" s="507"/>
    </row>
    <row r="246" spans="1:10" ht="15" customHeight="1">
      <c r="A246" s="455"/>
      <c r="B246" s="455"/>
      <c r="C246" s="507"/>
      <c r="D246" s="507"/>
      <c r="E246" s="455"/>
      <c r="F246" s="455"/>
      <c r="G246" s="455"/>
      <c r="H246" s="455"/>
      <c r="I246" s="455"/>
      <c r="J246" s="507"/>
    </row>
    <row r="247" spans="1:10" ht="15" customHeight="1">
      <c r="A247" s="455"/>
      <c r="B247" s="455"/>
      <c r="C247" s="507"/>
      <c r="D247" s="507"/>
      <c r="E247" s="455"/>
      <c r="F247" s="455"/>
      <c r="G247" s="455"/>
      <c r="H247" s="455"/>
      <c r="I247" s="455"/>
      <c r="J247" s="507"/>
    </row>
    <row r="248" spans="1:10" ht="15" customHeight="1">
      <c r="A248" s="455"/>
      <c r="B248" s="455"/>
      <c r="C248" s="507"/>
      <c r="D248" s="507"/>
      <c r="E248" s="455"/>
      <c r="F248" s="455"/>
      <c r="G248" s="455"/>
      <c r="H248" s="455"/>
      <c r="I248" s="455"/>
      <c r="J248" s="507"/>
    </row>
    <row r="249" spans="1:10" ht="15" customHeight="1">
      <c r="A249" s="455"/>
      <c r="B249" s="455"/>
      <c r="C249" s="507"/>
      <c r="D249" s="507"/>
      <c r="E249" s="455"/>
      <c r="F249" s="455"/>
      <c r="G249" s="455"/>
      <c r="H249" s="455"/>
      <c r="I249" s="455"/>
      <c r="J249" s="507"/>
    </row>
    <row r="250" spans="1:10" ht="15" customHeight="1">
      <c r="A250" s="455"/>
      <c r="B250" s="455"/>
      <c r="C250" s="507"/>
      <c r="D250" s="507"/>
      <c r="E250" s="455"/>
      <c r="F250" s="455"/>
      <c r="G250" s="455"/>
      <c r="H250" s="455"/>
      <c r="I250" s="455"/>
      <c r="J250" s="507"/>
    </row>
    <row r="251" spans="1:10" ht="15" customHeight="1">
      <c r="A251" s="455"/>
      <c r="B251" s="455"/>
      <c r="C251" s="507"/>
      <c r="D251" s="507"/>
      <c r="E251" s="455"/>
      <c r="F251" s="455"/>
      <c r="G251" s="455"/>
      <c r="H251" s="455"/>
      <c r="I251" s="455"/>
      <c r="J251" s="507"/>
    </row>
    <row r="252" spans="1:10" ht="15" customHeight="1">
      <c r="A252" s="455"/>
      <c r="B252" s="455"/>
      <c r="C252" s="507"/>
      <c r="D252" s="507"/>
      <c r="E252" s="455"/>
      <c r="F252" s="455"/>
      <c r="G252" s="455"/>
      <c r="H252" s="455"/>
      <c r="I252" s="455"/>
      <c r="J252" s="507"/>
    </row>
    <row r="253" spans="1:10" ht="15" customHeight="1">
      <c r="A253" s="455"/>
      <c r="B253" s="455"/>
      <c r="C253" s="507"/>
      <c r="D253" s="507"/>
      <c r="E253" s="455"/>
      <c r="F253" s="455"/>
      <c r="G253" s="455"/>
      <c r="H253" s="455"/>
      <c r="I253" s="455"/>
      <c r="J253" s="507"/>
    </row>
    <row r="254" spans="1:10" ht="15" customHeight="1">
      <c r="A254" s="455"/>
      <c r="B254" s="455"/>
      <c r="C254" s="507"/>
      <c r="D254" s="507"/>
      <c r="E254" s="455"/>
      <c r="F254" s="455"/>
      <c r="G254" s="455"/>
      <c r="H254" s="455"/>
      <c r="I254" s="455"/>
      <c r="J254" s="507"/>
    </row>
    <row r="255" spans="1:10" ht="15" customHeight="1">
      <c r="A255" s="455"/>
      <c r="B255" s="455"/>
      <c r="C255" s="507"/>
      <c r="D255" s="507"/>
      <c r="E255" s="455"/>
      <c r="F255" s="455"/>
      <c r="G255" s="455"/>
      <c r="H255" s="455"/>
      <c r="I255" s="455"/>
      <c r="J255" s="507"/>
    </row>
    <row r="256" spans="1:10" ht="15" customHeight="1">
      <c r="A256" s="455"/>
      <c r="B256" s="455"/>
      <c r="C256" s="507"/>
      <c r="D256" s="507"/>
      <c r="E256" s="455"/>
      <c r="F256" s="455"/>
      <c r="G256" s="455"/>
      <c r="H256" s="455"/>
      <c r="I256" s="455"/>
      <c r="J256" s="507"/>
    </row>
    <row r="257" spans="1:10" ht="15" customHeight="1">
      <c r="A257" s="455"/>
      <c r="B257" s="455"/>
      <c r="C257" s="507"/>
      <c r="D257" s="507"/>
      <c r="E257" s="455"/>
      <c r="F257" s="455"/>
      <c r="G257" s="455"/>
      <c r="H257" s="455"/>
      <c r="I257" s="455"/>
      <c r="J257" s="507"/>
    </row>
    <row r="258" spans="1:10" ht="15" customHeight="1">
      <c r="A258" s="455"/>
      <c r="B258" s="455"/>
      <c r="C258" s="507"/>
      <c r="D258" s="507"/>
      <c r="E258" s="455"/>
      <c r="F258" s="455"/>
      <c r="G258" s="455"/>
      <c r="H258" s="455"/>
      <c r="I258" s="455"/>
      <c r="J258" s="507"/>
    </row>
    <row r="259" spans="1:10" ht="15" customHeight="1">
      <c r="A259" s="455"/>
      <c r="B259" s="455"/>
      <c r="C259" s="507"/>
      <c r="D259" s="507"/>
      <c r="E259" s="455"/>
      <c r="F259" s="455"/>
      <c r="G259" s="455"/>
      <c r="H259" s="455"/>
      <c r="I259" s="455"/>
      <c r="J259" s="507"/>
    </row>
    <row r="260" spans="1:10" ht="15" customHeight="1">
      <c r="A260" s="455"/>
      <c r="B260" s="455"/>
      <c r="C260" s="507"/>
      <c r="D260" s="507"/>
      <c r="E260" s="455"/>
      <c r="F260" s="455"/>
      <c r="G260" s="455"/>
      <c r="H260" s="455"/>
      <c r="I260" s="455"/>
      <c r="J260" s="507"/>
    </row>
    <row r="261" spans="1:10" ht="15" customHeight="1">
      <c r="A261" s="455"/>
      <c r="B261" s="455"/>
      <c r="C261" s="507"/>
      <c r="D261" s="507"/>
      <c r="E261" s="455"/>
      <c r="F261" s="455"/>
      <c r="G261" s="455"/>
      <c r="H261" s="455"/>
      <c r="I261" s="455"/>
      <c r="J261" s="507"/>
    </row>
    <row r="262" spans="1:10" ht="15" customHeight="1">
      <c r="A262" s="455"/>
      <c r="B262" s="455"/>
      <c r="C262" s="507"/>
      <c r="D262" s="507"/>
      <c r="E262" s="455"/>
      <c r="F262" s="455"/>
      <c r="G262" s="455"/>
      <c r="H262" s="455"/>
      <c r="I262" s="455"/>
      <c r="J262" s="507"/>
    </row>
    <row r="263" spans="1:10" ht="15" customHeight="1">
      <c r="A263" s="455"/>
      <c r="B263" s="455"/>
      <c r="C263" s="507"/>
      <c r="D263" s="507"/>
      <c r="E263" s="455"/>
      <c r="F263" s="455"/>
      <c r="G263" s="455"/>
      <c r="H263" s="455"/>
      <c r="I263" s="455"/>
      <c r="J263" s="507"/>
    </row>
    <row r="264" spans="1:10" ht="15" customHeight="1">
      <c r="A264" s="455"/>
      <c r="B264" s="455"/>
      <c r="C264" s="507"/>
      <c r="D264" s="507"/>
      <c r="E264" s="455"/>
      <c r="F264" s="455"/>
      <c r="G264" s="455"/>
      <c r="H264" s="455"/>
      <c r="I264" s="455"/>
      <c r="J264" s="507"/>
    </row>
    <row r="265" spans="1:10" ht="15" customHeight="1">
      <c r="A265" s="455"/>
      <c r="B265" s="455"/>
      <c r="C265" s="507"/>
      <c r="D265" s="507"/>
      <c r="E265" s="455"/>
      <c r="F265" s="455"/>
      <c r="G265" s="455"/>
      <c r="H265" s="455"/>
      <c r="I265" s="455"/>
      <c r="J265" s="507"/>
    </row>
    <row r="266" spans="1:10" ht="15" customHeight="1">
      <c r="A266" s="455"/>
      <c r="B266" s="455"/>
      <c r="C266" s="507"/>
      <c r="D266" s="507"/>
      <c r="E266" s="455"/>
      <c r="F266" s="455"/>
      <c r="G266" s="455"/>
      <c r="H266" s="455"/>
      <c r="I266" s="455"/>
      <c r="J266" s="507"/>
    </row>
    <row r="267" spans="1:10" ht="15" customHeight="1">
      <c r="A267" s="455"/>
      <c r="B267" s="455"/>
      <c r="C267" s="507"/>
      <c r="D267" s="507"/>
      <c r="E267" s="455"/>
      <c r="F267" s="455"/>
      <c r="G267" s="455"/>
      <c r="H267" s="455"/>
      <c r="I267" s="455"/>
      <c r="J267" s="507"/>
    </row>
    <row r="268" spans="1:10" ht="15" customHeight="1">
      <c r="A268" s="455"/>
      <c r="B268" s="455"/>
      <c r="C268" s="507"/>
      <c r="D268" s="507"/>
      <c r="E268" s="455"/>
      <c r="F268" s="455"/>
      <c r="G268" s="455"/>
      <c r="H268" s="455"/>
      <c r="I268" s="455"/>
      <c r="J268" s="507"/>
    </row>
    <row r="269" spans="1:10" ht="15" customHeight="1">
      <c r="A269" s="455"/>
      <c r="B269" s="455"/>
      <c r="C269" s="507"/>
      <c r="D269" s="507"/>
      <c r="E269" s="455"/>
      <c r="F269" s="455"/>
      <c r="G269" s="455"/>
      <c r="H269" s="455"/>
      <c r="I269" s="455"/>
      <c r="J269" s="507"/>
    </row>
    <row r="270" spans="1:10" ht="15" customHeight="1">
      <c r="A270" s="455"/>
      <c r="B270" s="455"/>
      <c r="C270" s="507"/>
      <c r="D270" s="507"/>
      <c r="E270" s="455"/>
      <c r="F270" s="455"/>
      <c r="G270" s="455"/>
      <c r="H270" s="455"/>
      <c r="I270" s="455"/>
      <c r="J270" s="507"/>
    </row>
    <row r="271" spans="1:10" ht="15" customHeight="1">
      <c r="A271" s="455"/>
      <c r="B271" s="455"/>
      <c r="C271" s="507"/>
      <c r="D271" s="507"/>
      <c r="E271" s="455"/>
      <c r="F271" s="455"/>
      <c r="G271" s="455"/>
      <c r="H271" s="455"/>
      <c r="I271" s="455"/>
      <c r="J271" s="507"/>
    </row>
    <row r="272" spans="1:10" ht="15" customHeight="1">
      <c r="A272" s="455"/>
      <c r="B272" s="455"/>
      <c r="C272" s="507"/>
      <c r="D272" s="507"/>
      <c r="E272" s="455"/>
      <c r="F272" s="455"/>
      <c r="G272" s="455"/>
      <c r="H272" s="455"/>
      <c r="I272" s="455"/>
      <c r="J272" s="507"/>
    </row>
    <row r="273" spans="1:10" ht="15" customHeight="1">
      <c r="A273" s="455"/>
      <c r="B273" s="455"/>
      <c r="C273" s="507"/>
      <c r="D273" s="507"/>
      <c r="E273" s="455"/>
      <c r="F273" s="455"/>
      <c r="G273" s="455"/>
      <c r="H273" s="455"/>
      <c r="I273" s="455"/>
      <c r="J273" s="507"/>
    </row>
    <row r="274" spans="1:10" ht="15" customHeight="1">
      <c r="A274" s="455"/>
      <c r="B274" s="455"/>
      <c r="C274" s="507"/>
      <c r="D274" s="507"/>
      <c r="E274" s="455"/>
      <c r="F274" s="455"/>
      <c r="G274" s="455"/>
      <c r="H274" s="455"/>
      <c r="I274" s="455"/>
      <c r="J274" s="507"/>
    </row>
    <row r="275" spans="1:10" ht="15" customHeight="1">
      <c r="A275" s="455"/>
      <c r="B275" s="455"/>
      <c r="C275" s="507"/>
      <c r="D275" s="507"/>
      <c r="E275" s="455"/>
      <c r="F275" s="455"/>
      <c r="G275" s="455"/>
      <c r="H275" s="455"/>
      <c r="I275" s="455"/>
      <c r="J275" s="507"/>
    </row>
    <row r="276" spans="1:10" ht="15" customHeight="1">
      <c r="A276" s="455"/>
      <c r="B276" s="455"/>
      <c r="C276" s="507"/>
      <c r="D276" s="507"/>
      <c r="E276" s="455"/>
      <c r="F276" s="455"/>
      <c r="G276" s="455"/>
      <c r="H276" s="455"/>
      <c r="I276" s="455"/>
      <c r="J276" s="507"/>
    </row>
    <row r="277" spans="1:10" ht="15" customHeight="1">
      <c r="A277" s="455"/>
      <c r="B277" s="455"/>
      <c r="C277" s="507"/>
      <c r="D277" s="507"/>
      <c r="E277" s="455"/>
      <c r="F277" s="455"/>
      <c r="G277" s="455"/>
      <c r="H277" s="455"/>
      <c r="I277" s="455"/>
      <c r="J277" s="507"/>
    </row>
    <row r="278" spans="1:10" ht="15" customHeight="1">
      <c r="A278" s="455"/>
      <c r="B278" s="455"/>
      <c r="C278" s="507"/>
      <c r="D278" s="507"/>
      <c r="E278" s="455"/>
      <c r="F278" s="455"/>
      <c r="G278" s="455"/>
      <c r="H278" s="455"/>
      <c r="I278" s="455"/>
      <c r="J278" s="507"/>
    </row>
    <row r="279" spans="1:10" ht="15" customHeight="1">
      <c r="A279" s="455"/>
      <c r="B279" s="455"/>
      <c r="C279" s="507"/>
      <c r="D279" s="507"/>
      <c r="E279" s="455"/>
      <c r="F279" s="455"/>
      <c r="G279" s="455"/>
      <c r="H279" s="455"/>
      <c r="I279" s="455"/>
      <c r="J279" s="507"/>
    </row>
    <row r="280" spans="1:10" ht="15" customHeight="1">
      <c r="A280" s="455"/>
      <c r="B280" s="455"/>
      <c r="C280" s="507"/>
      <c r="D280" s="507"/>
      <c r="E280" s="455"/>
      <c r="F280" s="455"/>
      <c r="G280" s="455"/>
      <c r="H280" s="455"/>
      <c r="I280" s="455"/>
      <c r="J280" s="507"/>
    </row>
    <row r="281" spans="1:10" ht="15" customHeight="1">
      <c r="A281" s="455"/>
      <c r="B281" s="455"/>
      <c r="C281" s="507"/>
      <c r="D281" s="507"/>
      <c r="E281" s="455"/>
      <c r="F281" s="455"/>
      <c r="G281" s="455"/>
      <c r="H281" s="455"/>
      <c r="I281" s="455"/>
      <c r="J281" s="507"/>
    </row>
    <row r="282" spans="1:10" ht="15" customHeight="1">
      <c r="A282" s="455"/>
      <c r="B282" s="455"/>
      <c r="C282" s="507"/>
      <c r="D282" s="507"/>
      <c r="E282" s="455"/>
      <c r="F282" s="455"/>
      <c r="G282" s="455"/>
      <c r="H282" s="455"/>
      <c r="I282" s="455"/>
      <c r="J282" s="507"/>
    </row>
    <row r="283" spans="1:10" ht="15" customHeight="1">
      <c r="A283" s="455"/>
      <c r="B283" s="455"/>
      <c r="C283" s="507"/>
      <c r="D283" s="507"/>
      <c r="E283" s="455"/>
      <c r="F283" s="455"/>
      <c r="G283" s="455"/>
      <c r="H283" s="455"/>
      <c r="I283" s="455"/>
      <c r="J283" s="507"/>
    </row>
    <row r="284" spans="1:10" ht="15" customHeight="1">
      <c r="A284" s="455"/>
      <c r="B284" s="455"/>
      <c r="C284" s="507"/>
      <c r="D284" s="507"/>
      <c r="E284" s="455"/>
      <c r="F284" s="455"/>
      <c r="G284" s="455"/>
      <c r="H284" s="455"/>
      <c r="I284" s="455"/>
      <c r="J284" s="507"/>
    </row>
    <row r="285" spans="1:10" ht="15" customHeight="1">
      <c r="A285" s="455"/>
      <c r="B285" s="455"/>
      <c r="C285" s="507"/>
      <c r="D285" s="507"/>
      <c r="E285" s="455"/>
      <c r="F285" s="455"/>
      <c r="G285" s="455"/>
      <c r="H285" s="455"/>
      <c r="I285" s="455"/>
      <c r="J285" s="507"/>
    </row>
    <row r="286" spans="1:10" ht="15" customHeight="1">
      <c r="A286" s="455"/>
      <c r="B286" s="455"/>
      <c r="C286" s="507"/>
      <c r="D286" s="507"/>
      <c r="E286" s="455"/>
      <c r="F286" s="455"/>
      <c r="G286" s="455"/>
      <c r="H286" s="455"/>
      <c r="I286" s="455"/>
      <c r="J286" s="507"/>
    </row>
    <row r="287" spans="1:10" ht="15" customHeight="1">
      <c r="A287" s="455"/>
      <c r="B287" s="455"/>
      <c r="C287" s="507"/>
      <c r="D287" s="507"/>
      <c r="E287" s="455"/>
      <c r="F287" s="455"/>
      <c r="G287" s="455"/>
      <c r="H287" s="455"/>
      <c r="I287" s="455"/>
      <c r="J287" s="507"/>
    </row>
    <row r="288" spans="1:10" ht="15" customHeight="1">
      <c r="A288" s="455"/>
      <c r="B288" s="455"/>
      <c r="C288" s="507"/>
      <c r="D288" s="507"/>
      <c r="E288" s="455"/>
      <c r="F288" s="455"/>
      <c r="G288" s="455"/>
      <c r="H288" s="455"/>
      <c r="I288" s="455"/>
      <c r="J288" s="507"/>
    </row>
    <row r="289" spans="1:10" ht="15" customHeight="1">
      <c r="A289" s="455"/>
      <c r="B289" s="455"/>
      <c r="C289" s="507"/>
      <c r="D289" s="507"/>
      <c r="E289" s="455"/>
      <c r="F289" s="455"/>
      <c r="G289" s="455"/>
      <c r="H289" s="455"/>
      <c r="I289" s="455"/>
      <c r="J289" s="507"/>
    </row>
    <row r="290" spans="1:10" ht="15" customHeight="1">
      <c r="A290" s="455"/>
      <c r="B290" s="455"/>
      <c r="C290" s="507"/>
      <c r="D290" s="507"/>
      <c r="E290" s="455"/>
      <c r="F290" s="455"/>
      <c r="G290" s="455"/>
      <c r="H290" s="455"/>
      <c r="I290" s="455"/>
      <c r="J290" s="507"/>
    </row>
    <row r="291" spans="1:10" ht="15" customHeight="1">
      <c r="A291" s="455"/>
      <c r="B291" s="455"/>
      <c r="C291" s="507"/>
      <c r="D291" s="507"/>
      <c r="E291" s="455"/>
      <c r="F291" s="455"/>
      <c r="G291" s="455"/>
      <c r="H291" s="455"/>
      <c r="I291" s="455"/>
      <c r="J291" s="507"/>
    </row>
    <row r="292" spans="1:10" ht="15" customHeight="1">
      <c r="A292" s="455"/>
      <c r="B292" s="455"/>
      <c r="C292" s="507"/>
      <c r="D292" s="507"/>
      <c r="E292" s="455"/>
      <c r="F292" s="455"/>
      <c r="G292" s="455"/>
      <c r="H292" s="455"/>
      <c r="I292" s="455"/>
      <c r="J292" s="507"/>
    </row>
    <row r="293" spans="1:10" ht="15" customHeight="1">
      <c r="A293" s="455"/>
      <c r="B293" s="455"/>
      <c r="C293" s="507"/>
      <c r="D293" s="507"/>
      <c r="E293" s="455"/>
      <c r="F293" s="455"/>
      <c r="G293" s="455"/>
      <c r="H293" s="455"/>
      <c r="I293" s="455"/>
      <c r="J293" s="507"/>
    </row>
    <row r="294" spans="1:10" ht="15" customHeight="1">
      <c r="A294" s="455"/>
      <c r="B294" s="455"/>
      <c r="C294" s="507"/>
      <c r="D294" s="507"/>
      <c r="E294" s="455"/>
      <c r="F294" s="455"/>
      <c r="G294" s="455"/>
      <c r="H294" s="455"/>
      <c r="I294" s="455"/>
      <c r="J294" s="507"/>
    </row>
    <row r="295" spans="1:10" ht="15" customHeight="1">
      <c r="A295" s="455"/>
      <c r="B295" s="455"/>
      <c r="C295" s="507"/>
      <c r="D295" s="507"/>
      <c r="E295" s="455"/>
      <c r="F295" s="455"/>
      <c r="G295" s="455"/>
      <c r="H295" s="455"/>
      <c r="I295" s="455"/>
      <c r="J295" s="507"/>
    </row>
    <row r="296" spans="1:10" ht="15" customHeight="1">
      <c r="A296" s="455"/>
      <c r="B296" s="455"/>
      <c r="C296" s="507"/>
      <c r="D296" s="507"/>
      <c r="E296" s="455"/>
      <c r="F296" s="455"/>
      <c r="G296" s="455"/>
      <c r="H296" s="455"/>
      <c r="I296" s="455"/>
      <c r="J296" s="507"/>
    </row>
    <row r="297" spans="1:10" ht="15" customHeight="1">
      <c r="A297" s="455"/>
      <c r="B297" s="455"/>
      <c r="C297" s="507"/>
      <c r="D297" s="507"/>
      <c r="E297" s="455"/>
      <c r="F297" s="455"/>
      <c r="G297" s="455"/>
      <c r="H297" s="455"/>
      <c r="I297" s="455"/>
      <c r="J297" s="507"/>
    </row>
    <row r="298" spans="1:10" ht="15" customHeight="1">
      <c r="A298" s="455"/>
      <c r="B298" s="455"/>
      <c r="C298" s="507"/>
      <c r="D298" s="507"/>
      <c r="E298" s="455"/>
      <c r="F298" s="455"/>
      <c r="G298" s="455"/>
      <c r="H298" s="455"/>
      <c r="I298" s="455"/>
      <c r="J298" s="507"/>
    </row>
    <row r="299" spans="1:10" ht="15" customHeight="1">
      <c r="A299" s="455"/>
      <c r="B299" s="455"/>
      <c r="C299" s="507"/>
      <c r="D299" s="507"/>
      <c r="E299" s="455"/>
      <c r="F299" s="455"/>
      <c r="G299" s="455"/>
      <c r="H299" s="455"/>
      <c r="I299" s="455"/>
      <c r="J299" s="507"/>
    </row>
    <row r="300" spans="1:10" ht="15" customHeight="1">
      <c r="A300" s="455"/>
      <c r="B300" s="455"/>
      <c r="C300" s="507"/>
      <c r="D300" s="507"/>
      <c r="E300" s="455"/>
      <c r="F300" s="455"/>
      <c r="G300" s="455"/>
      <c r="H300" s="455"/>
      <c r="I300" s="455"/>
      <c r="J300" s="507"/>
    </row>
    <row r="301" spans="1:10" ht="15" customHeight="1">
      <c r="A301" s="455"/>
      <c r="B301" s="455"/>
      <c r="C301" s="507"/>
      <c r="D301" s="507"/>
      <c r="E301" s="455"/>
      <c r="F301" s="455"/>
      <c r="G301" s="455"/>
      <c r="H301" s="455"/>
      <c r="I301" s="455"/>
      <c r="J301" s="507"/>
    </row>
    <row r="302" spans="1:10" ht="15" customHeight="1">
      <c r="A302" s="455"/>
      <c r="B302" s="455"/>
      <c r="C302" s="507"/>
      <c r="D302" s="507"/>
      <c r="E302" s="455"/>
      <c r="F302" s="455"/>
      <c r="G302" s="455"/>
      <c r="H302" s="455"/>
      <c r="I302" s="455"/>
      <c r="J302" s="507"/>
    </row>
    <row r="303" spans="1:10" ht="15" customHeight="1">
      <c r="A303" s="455"/>
      <c r="B303" s="455"/>
      <c r="C303" s="507"/>
      <c r="D303" s="507"/>
      <c r="E303" s="455"/>
      <c r="F303" s="455"/>
      <c r="G303" s="455"/>
      <c r="H303" s="455"/>
      <c r="I303" s="455"/>
      <c r="J303" s="507"/>
    </row>
    <row r="304" spans="1:10" ht="15" customHeight="1">
      <c r="A304" s="455"/>
      <c r="B304" s="455"/>
      <c r="C304" s="507"/>
      <c r="D304" s="507"/>
      <c r="E304" s="455"/>
      <c r="F304" s="455"/>
      <c r="G304" s="455"/>
      <c r="H304" s="455"/>
      <c r="I304" s="455"/>
      <c r="J304" s="507"/>
    </row>
    <row r="305" spans="1:10" ht="15" customHeight="1">
      <c r="A305" s="455"/>
      <c r="B305" s="455"/>
      <c r="C305" s="507"/>
      <c r="D305" s="507"/>
      <c r="E305" s="455"/>
      <c r="F305" s="455"/>
      <c r="G305" s="455"/>
      <c r="H305" s="455"/>
      <c r="I305" s="455"/>
      <c r="J305" s="507"/>
    </row>
    <row r="306" spans="1:10" ht="15" customHeight="1">
      <c r="A306" s="455"/>
      <c r="B306" s="455"/>
      <c r="C306" s="507"/>
      <c r="D306" s="507"/>
      <c r="E306" s="455"/>
      <c r="F306" s="455"/>
      <c r="G306" s="455"/>
      <c r="H306" s="455"/>
      <c r="I306" s="455"/>
      <c r="J306" s="507"/>
    </row>
    <row r="307" spans="1:10" ht="15" customHeight="1">
      <c r="A307" s="455"/>
      <c r="B307" s="455"/>
      <c r="C307" s="507"/>
      <c r="D307" s="507"/>
      <c r="E307" s="455"/>
      <c r="F307" s="455"/>
      <c r="G307" s="455"/>
      <c r="H307" s="455"/>
      <c r="I307" s="455"/>
      <c r="J307" s="507"/>
    </row>
    <row r="308" spans="1:10" ht="15" customHeight="1">
      <c r="A308" s="455"/>
      <c r="B308" s="455"/>
      <c r="C308" s="507"/>
      <c r="D308" s="507"/>
      <c r="E308" s="455"/>
      <c r="F308" s="455"/>
      <c r="G308" s="455"/>
      <c r="H308" s="455"/>
      <c r="I308" s="455"/>
      <c r="J308" s="507"/>
    </row>
    <row r="309" spans="1:10" ht="15" customHeight="1">
      <c r="A309" s="455"/>
      <c r="B309" s="455"/>
      <c r="C309" s="507"/>
      <c r="D309" s="507"/>
      <c r="E309" s="455"/>
      <c r="F309" s="455"/>
      <c r="G309" s="455"/>
      <c r="H309" s="455"/>
      <c r="I309" s="455"/>
      <c r="J309" s="507"/>
    </row>
    <row r="310" spans="1:10" ht="15" customHeight="1">
      <c r="A310" s="455"/>
      <c r="B310" s="455"/>
      <c r="C310" s="507"/>
      <c r="D310" s="507"/>
      <c r="E310" s="455"/>
      <c r="F310" s="455"/>
      <c r="G310" s="455"/>
      <c r="H310" s="455"/>
      <c r="I310" s="455"/>
      <c r="J310" s="507"/>
    </row>
    <row r="311" spans="1:10" ht="15" customHeight="1">
      <c r="A311" s="455"/>
      <c r="B311" s="455"/>
      <c r="C311" s="507"/>
      <c r="D311" s="507"/>
      <c r="E311" s="455"/>
      <c r="F311" s="455"/>
      <c r="G311" s="455"/>
      <c r="H311" s="455"/>
      <c r="I311" s="455"/>
      <c r="J311" s="507"/>
    </row>
    <row r="312" spans="1:10" ht="15" customHeight="1">
      <c r="A312" s="455"/>
      <c r="B312" s="455"/>
      <c r="C312" s="507"/>
      <c r="D312" s="507"/>
      <c r="E312" s="455"/>
      <c r="F312" s="455"/>
      <c r="G312" s="455"/>
      <c r="H312" s="455"/>
      <c r="I312" s="455"/>
      <c r="J312" s="507"/>
    </row>
    <row r="313" spans="1:10" ht="15" customHeight="1">
      <c r="A313" s="455"/>
      <c r="B313" s="455"/>
      <c r="C313" s="507"/>
      <c r="D313" s="507"/>
      <c r="E313" s="455"/>
      <c r="F313" s="455"/>
      <c r="G313" s="455"/>
      <c r="H313" s="455"/>
      <c r="I313" s="455"/>
      <c r="J313" s="507"/>
    </row>
    <row r="314" spans="1:10" ht="15" customHeight="1">
      <c r="A314" s="455"/>
      <c r="B314" s="455"/>
      <c r="C314" s="507"/>
      <c r="D314" s="507"/>
      <c r="E314" s="455"/>
      <c r="F314" s="455"/>
      <c r="G314" s="455"/>
      <c r="H314" s="455"/>
      <c r="I314" s="455"/>
      <c r="J314" s="507"/>
    </row>
    <row r="315" spans="1:10" ht="15" customHeight="1">
      <c r="A315" s="455"/>
      <c r="B315" s="455"/>
      <c r="C315" s="507"/>
      <c r="D315" s="507"/>
      <c r="E315" s="455"/>
      <c r="F315" s="455"/>
      <c r="G315" s="455"/>
      <c r="H315" s="455"/>
      <c r="I315" s="455"/>
      <c r="J315" s="507"/>
    </row>
    <row r="316" spans="1:10" ht="15" customHeight="1">
      <c r="A316" s="455"/>
      <c r="B316" s="455"/>
      <c r="C316" s="507"/>
      <c r="D316" s="507"/>
      <c r="E316" s="455"/>
      <c r="F316" s="455"/>
      <c r="G316" s="455"/>
      <c r="H316" s="455"/>
      <c r="I316" s="455"/>
      <c r="J316" s="507"/>
    </row>
    <row r="317" spans="1:10" ht="15" customHeight="1">
      <c r="A317" s="455"/>
      <c r="B317" s="455"/>
      <c r="C317" s="507"/>
      <c r="D317" s="507"/>
      <c r="E317" s="455"/>
      <c r="F317" s="455"/>
      <c r="G317" s="455"/>
      <c r="H317" s="455"/>
      <c r="I317" s="455"/>
      <c r="J317" s="507"/>
    </row>
    <row r="318" spans="1:10" ht="15" customHeight="1">
      <c r="A318" s="455"/>
      <c r="B318" s="455"/>
      <c r="C318" s="507"/>
      <c r="D318" s="507"/>
      <c r="E318" s="455"/>
      <c r="F318" s="455"/>
      <c r="G318" s="455"/>
      <c r="H318" s="455"/>
      <c r="I318" s="455"/>
      <c r="J318" s="507"/>
    </row>
    <row r="319" spans="1:10" ht="15" customHeight="1">
      <c r="A319" s="455"/>
      <c r="B319" s="455"/>
      <c r="C319" s="507"/>
      <c r="D319" s="507"/>
      <c r="E319" s="455"/>
      <c r="F319" s="455"/>
      <c r="G319" s="455"/>
      <c r="H319" s="455"/>
      <c r="I319" s="455"/>
      <c r="J319" s="507"/>
    </row>
    <row r="320" spans="1:10" ht="15" customHeight="1">
      <c r="A320" s="455"/>
      <c r="B320" s="455"/>
      <c r="C320" s="507"/>
      <c r="D320" s="507"/>
      <c r="E320" s="455"/>
      <c r="F320" s="455"/>
      <c r="G320" s="455"/>
      <c r="H320" s="455"/>
      <c r="I320" s="455"/>
      <c r="J320" s="507"/>
    </row>
    <row r="321" spans="1:10" ht="15" customHeight="1">
      <c r="A321" s="455"/>
      <c r="B321" s="455"/>
      <c r="C321" s="507"/>
      <c r="D321" s="507"/>
      <c r="E321" s="455"/>
      <c r="F321" s="455"/>
      <c r="G321" s="455"/>
      <c r="H321" s="455"/>
      <c r="I321" s="455"/>
      <c r="J321" s="507"/>
    </row>
    <row r="322" spans="1:10" ht="15" customHeight="1">
      <c r="A322" s="455"/>
      <c r="B322" s="455"/>
      <c r="C322" s="507"/>
      <c r="D322" s="507"/>
      <c r="E322" s="455"/>
      <c r="F322" s="455"/>
      <c r="G322" s="455"/>
      <c r="H322" s="455"/>
      <c r="I322" s="455"/>
      <c r="J322" s="507"/>
    </row>
  </sheetData>
  <mergeCells count="1">
    <mergeCell ref="A3:B3"/>
  </mergeCells>
  <printOptions horizontalCentered="1"/>
  <pageMargins left="0.51181102362204722" right="0.51181102362204722" top="0.51181102362204722" bottom="0.51181102362204722" header="0.51181102362204722" footer="0.51181102362204722"/>
  <pageSetup scale="56" firstPageNumber="2" orientation="landscape" useFirstPageNumber="1" r:id="rId1"/>
  <headerFooter scaleWithDoc="0">
    <oddFooter>&amp;R&amp;"Helvetica,Regular"&amp;7BCE Supplementary Financial Information - First Quarter 2024 Page 7</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75777"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75777" r:id="rId7" name="FPMExcelClientSheetOptionstb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J38"/>
  <sheetViews>
    <sheetView showGridLines="0" view="pageBreakPreview" zoomScale="70" zoomScaleNormal="70" zoomScaleSheetLayoutView="70" zoomScalePageLayoutView="62" workbookViewId="0"/>
  </sheetViews>
  <sheetFormatPr defaultColWidth="9.140625" defaultRowHeight="25.5"/>
  <cols>
    <col min="1" max="1" width="3.7109375" style="626" customWidth="1"/>
    <col min="2" max="2" width="129.5703125" style="626" customWidth="1"/>
    <col min="3" max="3" width="21.85546875" style="1221" customWidth="1"/>
    <col min="4" max="4" width="20.140625" style="1221" customWidth="1"/>
    <col min="5" max="5" width="2" style="626" customWidth="1"/>
    <col min="6" max="6" width="20" style="626" customWidth="1"/>
    <col min="7" max="7" width="16.42578125" style="456" customWidth="1"/>
    <col min="8" max="8" width="6.7109375" style="456" customWidth="1"/>
    <col min="9" max="10" width="9.140625" style="456" hidden="1" customWidth="1"/>
    <col min="11" max="16384" width="9.140625" style="456"/>
  </cols>
  <sheetData>
    <row r="1" spans="1:8">
      <c r="A1" s="1095"/>
      <c r="B1" s="1095"/>
      <c r="C1" s="1095"/>
      <c r="D1" s="1095"/>
      <c r="E1" s="1095"/>
      <c r="F1" s="90" t="s">
        <v>370</v>
      </c>
    </row>
    <row r="2" spans="1:8" ht="32.25" customHeight="1" thickBot="1">
      <c r="A2" s="1095"/>
      <c r="B2" s="1095"/>
      <c r="C2" s="1095"/>
      <c r="D2" s="1095"/>
      <c r="E2" s="1095"/>
      <c r="F2" s="1095"/>
    </row>
    <row r="3" spans="1:8" s="1079" customFormat="1" ht="47.25" customHeight="1" thickTop="1">
      <c r="A3" s="1366" t="s">
        <v>79</v>
      </c>
      <c r="B3" s="1367"/>
      <c r="C3" s="1368" t="s">
        <v>382</v>
      </c>
      <c r="D3" s="1369" t="s">
        <v>381</v>
      </c>
      <c r="E3" s="1370"/>
      <c r="F3" s="1371" t="s">
        <v>31</v>
      </c>
      <c r="G3" s="1166"/>
    </row>
    <row r="4" spans="1:8" s="1079" customFormat="1" ht="24">
      <c r="A4" s="846" t="s">
        <v>371</v>
      </c>
      <c r="B4" s="1096"/>
      <c r="C4" s="1097"/>
      <c r="D4" s="1096"/>
      <c r="E4" s="1096"/>
      <c r="F4" s="1098"/>
      <c r="G4" s="1168"/>
    </row>
    <row r="5" spans="1:8" s="1079" customFormat="1" ht="23.25">
      <c r="A5" s="101" t="s">
        <v>250</v>
      </c>
      <c r="B5" s="101"/>
      <c r="C5" s="1108">
        <v>507439</v>
      </c>
      <c r="D5" s="1372">
        <v>405535</v>
      </c>
      <c r="E5" s="1372"/>
      <c r="F5" s="1102">
        <v>0.25128287324152049</v>
      </c>
      <c r="G5" s="1173"/>
    </row>
    <row r="6" spans="1:8" s="1079" customFormat="1" ht="23.25">
      <c r="A6" s="1373" t="s">
        <v>243</v>
      </c>
      <c r="B6" s="1373"/>
      <c r="C6" s="1108">
        <v>366874</v>
      </c>
      <c r="D6" s="1372">
        <v>272609</v>
      </c>
      <c r="E6" s="1372"/>
      <c r="F6" s="1102">
        <v>0.34578829018851176</v>
      </c>
      <c r="G6" s="1173"/>
      <c r="H6" s="1167"/>
    </row>
    <row r="7" spans="1:8" s="1079" customFormat="1" ht="23.25">
      <c r="A7" s="1374" t="s">
        <v>244</v>
      </c>
      <c r="B7" s="1374"/>
      <c r="C7" s="1375">
        <v>140565</v>
      </c>
      <c r="D7" s="1099">
        <v>132926</v>
      </c>
      <c r="E7" s="1099"/>
      <c r="F7" s="1102">
        <v>5.746806493838677E-2</v>
      </c>
      <c r="G7" s="1173"/>
      <c r="H7" s="1167"/>
    </row>
    <row r="8" spans="1:8" s="1079" customFormat="1" ht="23.25">
      <c r="A8" s="101" t="s">
        <v>251</v>
      </c>
      <c r="B8" s="101"/>
      <c r="C8" s="1108">
        <v>25208</v>
      </c>
      <c r="D8" s="1100">
        <v>26635</v>
      </c>
      <c r="E8" s="1100"/>
      <c r="F8" s="1376">
        <v>-5.3576121644452787E-2</v>
      </c>
      <c r="G8" s="1173"/>
      <c r="H8" s="1167"/>
    </row>
    <row r="9" spans="1:8" s="1079" customFormat="1" ht="23.25" customHeight="1">
      <c r="A9" s="1373" t="s">
        <v>243</v>
      </c>
      <c r="B9" s="1373"/>
      <c r="C9" s="1108">
        <v>45247</v>
      </c>
      <c r="D9" s="1100">
        <v>43289</v>
      </c>
      <c r="E9" s="1100"/>
      <c r="F9" s="1102">
        <v>4.5230890064450552E-2</v>
      </c>
      <c r="G9" s="1173"/>
      <c r="H9" s="1167"/>
    </row>
    <row r="10" spans="1:8" s="1079" customFormat="1" ht="23.25">
      <c r="A10" s="1374" t="s">
        <v>244</v>
      </c>
      <c r="B10" s="1377"/>
      <c r="C10" s="1375">
        <v>-20039</v>
      </c>
      <c r="D10" s="1101">
        <v>-16654</v>
      </c>
      <c r="E10" s="1101"/>
      <c r="F10" s="1102">
        <v>-0.20325447339978384</v>
      </c>
      <c r="G10" s="1173"/>
      <c r="H10" s="1167"/>
    </row>
    <row r="11" spans="1:8" s="1079" customFormat="1" ht="22.5" customHeight="1">
      <c r="A11" s="101" t="s">
        <v>393</v>
      </c>
      <c r="B11" s="101"/>
      <c r="C11" s="1378">
        <v>10206452</v>
      </c>
      <c r="D11" s="1100">
        <v>9902492</v>
      </c>
      <c r="E11" s="1100"/>
      <c r="F11" s="1376">
        <v>3.0695303767980828E-2</v>
      </c>
      <c r="G11" s="1173"/>
    </row>
    <row r="12" spans="1:8" s="1079" customFormat="1" ht="27.75" customHeight="1">
      <c r="A12" s="109" t="s">
        <v>394</v>
      </c>
      <c r="B12" s="109"/>
      <c r="C12" s="1378">
        <v>9362275</v>
      </c>
      <c r="D12" s="1100">
        <v>9039947</v>
      </c>
      <c r="E12" s="1100"/>
      <c r="F12" s="1102">
        <v>3.5655961257294984E-2</v>
      </c>
      <c r="G12" s="1173"/>
    </row>
    <row r="13" spans="1:8" s="1079" customFormat="1" ht="25.5" customHeight="1">
      <c r="A13" s="1373" t="s">
        <v>244</v>
      </c>
      <c r="B13" s="1373"/>
      <c r="C13" s="1379">
        <v>844177</v>
      </c>
      <c r="D13" s="1100">
        <v>862545</v>
      </c>
      <c r="E13" s="1100"/>
      <c r="F13" s="1102">
        <v>-2.1295120834275313E-2</v>
      </c>
      <c r="G13" s="1173"/>
    </row>
    <row r="14" spans="1:8" s="1079" customFormat="1" ht="26.45" customHeight="1">
      <c r="A14" s="1380" t="s">
        <v>420</v>
      </c>
      <c r="B14" s="1381"/>
      <c r="C14" s="1103">
        <v>58.14</v>
      </c>
      <c r="D14" s="1382">
        <v>58.152999999999999</v>
      </c>
      <c r="E14" s="1382"/>
      <c r="F14" s="1383" t="s">
        <v>397</v>
      </c>
      <c r="G14" s="1173"/>
    </row>
    <row r="15" spans="1:8" s="1169" customFormat="1" ht="23.25">
      <c r="A15" s="101" t="s">
        <v>372</v>
      </c>
      <c r="B15" s="101"/>
      <c r="C15" s="1104">
        <v>1.5900000000000001E-2</v>
      </c>
      <c r="D15" s="1384">
        <v>1.29E-2</v>
      </c>
      <c r="E15" s="1385"/>
      <c r="F15" s="1386">
        <v>-0.3000000000000001</v>
      </c>
      <c r="G15" s="1173"/>
    </row>
    <row r="16" spans="1:8" s="1169" customFormat="1" ht="23.25">
      <c r="A16" s="109" t="s">
        <v>243</v>
      </c>
      <c r="B16" s="1373"/>
      <c r="C16" s="1104">
        <v>1.21E-2</v>
      </c>
      <c r="D16" s="1384">
        <v>8.9999999999999993E-3</v>
      </c>
      <c r="E16" s="1385"/>
      <c r="F16" s="1386">
        <v>-0.31000000000000005</v>
      </c>
      <c r="G16" s="1173"/>
    </row>
    <row r="17" spans="1:10" s="1169" customFormat="1" ht="23.25">
      <c r="A17" s="109" t="s">
        <v>244</v>
      </c>
      <c r="B17" s="109"/>
      <c r="C17" s="1104">
        <v>5.74E-2</v>
      </c>
      <c r="D17" s="1384">
        <v>5.28E-2</v>
      </c>
      <c r="E17" s="1385"/>
      <c r="F17" s="1386">
        <v>-0.45999999999999996</v>
      </c>
      <c r="G17" s="1173"/>
    </row>
    <row r="18" spans="1:10" s="1169" customFormat="1" ht="23.25">
      <c r="A18" s="846" t="s">
        <v>373</v>
      </c>
      <c r="B18" s="846"/>
      <c r="C18" s="1391"/>
      <c r="D18" s="1105"/>
      <c r="E18" s="1105"/>
      <c r="F18" s="1392"/>
      <c r="G18" s="1173"/>
    </row>
    <row r="19" spans="1:10" s="1169" customFormat="1" ht="23.25">
      <c r="A19" s="109" t="s">
        <v>305</v>
      </c>
      <c r="B19" s="101"/>
      <c r="C19" s="1108">
        <v>66406</v>
      </c>
      <c r="D19" s="1107">
        <v>70742</v>
      </c>
      <c r="E19" s="1387"/>
      <c r="F19" s="1102">
        <v>-6.1293149755449382E-2</v>
      </c>
      <c r="G19" s="1173"/>
    </row>
    <row r="20" spans="1:10" s="1170" customFormat="1" ht="23.25">
      <c r="A20" s="1373" t="s">
        <v>246</v>
      </c>
      <c r="B20" s="101"/>
      <c r="C20" s="1108">
        <v>2798954</v>
      </c>
      <c r="D20" s="1372">
        <v>2509983</v>
      </c>
      <c r="E20" s="1387"/>
      <c r="F20" s="1102">
        <v>0.11512866820213523</v>
      </c>
      <c r="G20" s="1173"/>
    </row>
    <row r="21" spans="1:10" s="1170" customFormat="1" ht="24.75" customHeight="1">
      <c r="A21" s="1110" t="s">
        <v>374</v>
      </c>
      <c r="B21" s="1111"/>
      <c r="C21" s="1391"/>
      <c r="D21" s="1393"/>
      <c r="E21" s="1393"/>
      <c r="F21" s="1393"/>
      <c r="G21" s="1173"/>
    </row>
    <row r="22" spans="1:10" s="1171" customFormat="1" ht="23.25">
      <c r="A22" s="109" t="s">
        <v>252</v>
      </c>
      <c r="B22" s="80"/>
      <c r="C22" s="1108">
        <v>31078</v>
      </c>
      <c r="D22" s="1107">
        <v>27274</v>
      </c>
      <c r="E22" s="1107"/>
      <c r="F22" s="1102">
        <v>0.13947349123707561</v>
      </c>
      <c r="G22" s="1173"/>
    </row>
    <row r="23" spans="1:10" s="1172" customFormat="1" ht="23.25">
      <c r="A23" s="109" t="s">
        <v>412</v>
      </c>
      <c r="B23" s="1106"/>
      <c r="C23" s="1108">
        <v>4496712</v>
      </c>
      <c r="D23" s="1107">
        <v>4278497</v>
      </c>
      <c r="E23" s="1107"/>
      <c r="F23" s="1102">
        <v>5.1002723620000204E-2</v>
      </c>
      <c r="G23" s="1173"/>
    </row>
    <row r="24" spans="1:10" s="1170" customFormat="1" ht="26.25" customHeight="1">
      <c r="A24" s="1110" t="s">
        <v>413</v>
      </c>
      <c r="B24" s="1111"/>
      <c r="C24" s="1391"/>
      <c r="D24" s="1112"/>
      <c r="E24" s="1112"/>
      <c r="F24" s="1394"/>
      <c r="G24" s="1173"/>
    </row>
    <row r="25" spans="1:10" s="1170" customFormat="1" ht="26.25" customHeight="1">
      <c r="A25" s="109" t="s">
        <v>384</v>
      </c>
      <c r="B25" s="101"/>
      <c r="C25" s="1108">
        <v>14174</v>
      </c>
      <c r="D25" s="1107">
        <v>10899</v>
      </c>
      <c r="E25" s="1107"/>
      <c r="F25" s="1102">
        <v>0.30048628314524267</v>
      </c>
      <c r="G25" s="1173"/>
    </row>
    <row r="26" spans="1:10">
      <c r="A26" s="109" t="s">
        <v>395</v>
      </c>
      <c r="B26" s="101"/>
      <c r="C26" s="1108">
        <v>2084516</v>
      </c>
      <c r="D26" s="1107">
        <v>1999080</v>
      </c>
      <c r="E26" s="1109"/>
      <c r="F26" s="1102">
        <v>4.2737659323288713E-2</v>
      </c>
      <c r="G26" s="1173"/>
    </row>
    <row r="27" spans="1:10" ht="27" customHeight="1">
      <c r="A27" s="1110" t="s">
        <v>375</v>
      </c>
      <c r="B27" s="1111"/>
      <c r="C27" s="1391"/>
      <c r="D27" s="1112"/>
      <c r="E27" s="1112"/>
      <c r="F27" s="1112"/>
      <c r="G27" s="1173"/>
    </row>
    <row r="28" spans="1:10">
      <c r="A28" s="109" t="s">
        <v>233</v>
      </c>
      <c r="B28" s="1113"/>
      <c r="C28" s="1378">
        <v>-43911</v>
      </c>
      <c r="D28" s="1109">
        <v>-46881</v>
      </c>
      <c r="E28" s="1109"/>
      <c r="F28" s="1102">
        <v>6.3351890957957388E-2</v>
      </c>
      <c r="G28" s="1173"/>
    </row>
    <row r="29" spans="1:10" ht="26.25" thickBot="1">
      <c r="A29" s="109" t="s">
        <v>396</v>
      </c>
      <c r="B29" s="1113"/>
      <c r="C29" s="1114">
        <v>1977706</v>
      </c>
      <c r="D29" s="1109">
        <v>2143890</v>
      </c>
      <c r="E29" s="1109"/>
      <c r="F29" s="1102">
        <v>-7.7515171020901261E-2</v>
      </c>
      <c r="G29" s="1173"/>
    </row>
    <row r="30" spans="1:10" ht="13.5" customHeight="1" thickTop="1">
      <c r="A30" s="1389"/>
      <c r="B30" s="1115"/>
      <c r="C30" s="1115"/>
      <c r="D30" s="1115"/>
      <c r="E30" s="1115"/>
      <c r="F30" s="1115"/>
      <c r="G30" s="1048"/>
    </row>
    <row r="31" spans="1:10" ht="22.5" customHeight="1">
      <c r="A31" s="1390" t="s">
        <v>242</v>
      </c>
      <c r="B31" s="1565" t="s">
        <v>390</v>
      </c>
      <c r="C31" s="1565"/>
      <c r="D31" s="1565"/>
      <c r="E31" s="1565"/>
      <c r="F31" s="1565"/>
      <c r="G31" s="1048"/>
      <c r="H31" s="1048"/>
      <c r="I31" s="1048"/>
      <c r="J31" s="1048"/>
    </row>
    <row r="32" spans="1:10" ht="39" customHeight="1">
      <c r="A32" s="1390" t="s">
        <v>301</v>
      </c>
      <c r="B32" s="1565" t="s">
        <v>399</v>
      </c>
      <c r="C32" s="1565"/>
      <c r="D32" s="1565"/>
      <c r="E32" s="1565"/>
      <c r="F32" s="1565"/>
      <c r="G32" s="1565"/>
      <c r="H32" s="1565"/>
      <c r="I32" s="1565"/>
      <c r="J32" s="1565"/>
    </row>
    <row r="33" spans="1:10" ht="23.25" customHeight="1">
      <c r="A33" s="1390" t="s">
        <v>391</v>
      </c>
      <c r="B33" s="1565" t="s">
        <v>414</v>
      </c>
      <c r="C33" s="1565"/>
      <c r="D33" s="1565"/>
      <c r="E33" s="1565"/>
      <c r="F33" s="1565"/>
      <c r="G33" s="1565"/>
      <c r="H33" s="1565"/>
      <c r="I33" s="1565"/>
      <c r="J33" s="1565"/>
    </row>
    <row r="34" spans="1:10" ht="36.75" customHeight="1">
      <c r="A34" s="1390" t="s">
        <v>389</v>
      </c>
      <c r="B34" s="1565" t="s">
        <v>398</v>
      </c>
      <c r="C34" s="1565"/>
      <c r="D34" s="1565"/>
      <c r="E34" s="1565"/>
      <c r="F34" s="1565"/>
      <c r="G34" s="1565"/>
      <c r="H34" s="1565"/>
      <c r="I34" s="1565"/>
      <c r="J34" s="1565"/>
    </row>
    <row r="35" spans="1:10" ht="40.5" customHeight="1">
      <c r="A35" s="1390" t="s">
        <v>409</v>
      </c>
      <c r="B35" s="1565" t="s">
        <v>416</v>
      </c>
      <c r="C35" s="1565"/>
      <c r="D35" s="1565"/>
      <c r="E35" s="1565"/>
      <c r="F35" s="1565"/>
      <c r="G35" s="1565"/>
      <c r="H35" s="1565"/>
      <c r="I35" s="1565"/>
      <c r="J35" s="1565"/>
    </row>
    <row r="36" spans="1:10">
      <c r="A36" s="625"/>
      <c r="B36" s="625"/>
      <c r="C36" s="1018"/>
      <c r="D36" s="1018"/>
      <c r="E36" s="1018"/>
      <c r="F36" s="1018"/>
    </row>
    <row r="37" spans="1:10">
      <c r="A37" s="625"/>
      <c r="B37" s="625"/>
      <c r="C37" s="1018"/>
      <c r="D37" s="1018"/>
      <c r="E37" s="1018"/>
      <c r="F37" s="1018"/>
    </row>
    <row r="38" spans="1:10">
      <c r="A38" s="625"/>
      <c r="B38" s="625"/>
      <c r="C38" s="1018"/>
      <c r="D38" s="1018"/>
      <c r="E38" s="1018"/>
      <c r="F38" s="1018"/>
    </row>
  </sheetData>
  <mergeCells count="5">
    <mergeCell ref="B31:F31"/>
    <mergeCell ref="B33:J33"/>
    <mergeCell ref="B34:J34"/>
    <mergeCell ref="B32:J32"/>
    <mergeCell ref="B35:J35"/>
  </mergeCells>
  <printOptions horizontalCentered="1"/>
  <pageMargins left="0.51181102362204722" right="0.51181102362204722" top="0.51181102362204722" bottom="0.51181102362204722" header="0.51181102362204722" footer="0.51181102362204722"/>
  <pageSetup scale="60" firstPageNumber="2" orientation="landscape" useFirstPageNumber="1" r:id="rId1"/>
  <headerFooter scaleWithDoc="0">
    <oddFooter>&amp;R&amp;"Helvetica,Regular"&amp;7BCE Supplementary Financial Information - First Quarter 2024 Page 8</oddFooter>
  </headerFooter>
  <rowBreaks count="1" manualBreakCount="1">
    <brk id="34" max="16383" man="1"/>
  </row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118785"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118785" r:id="rId7" name="FPMExcelClientSheetOptionstb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theme="6" tint="0.59999389629810485"/>
    <pageSetUpPr fitToPage="1"/>
  </sheetPr>
  <dimension ref="A1:V66"/>
  <sheetViews>
    <sheetView view="pageBreakPreview" zoomScale="80" zoomScaleNormal="70" zoomScaleSheetLayoutView="80" workbookViewId="0">
      <selection activeCell="A24" sqref="A24"/>
    </sheetView>
  </sheetViews>
  <sheetFormatPr defaultColWidth="8.85546875" defaultRowHeight="16.5" outlineLevelRow="1" outlineLevelCol="1"/>
  <cols>
    <col min="1" max="1" width="96.140625" style="127" customWidth="1"/>
    <col min="2" max="3" width="13" style="124" customWidth="1"/>
    <col min="4" max="4" width="1.85546875" style="124" customWidth="1"/>
    <col min="5" max="6" width="13" style="124" customWidth="1"/>
    <col min="7" max="7" width="1.85546875" style="169" customWidth="1"/>
    <col min="8" max="9" width="13" style="124" customWidth="1" outlineLevel="1"/>
    <col min="10" max="10" width="1.85546875" style="170" customWidth="1" outlineLevel="1"/>
    <col min="11" max="12" width="13" style="127" customWidth="1" outlineLevel="1"/>
    <col min="13" max="13" width="3.42578125" style="127" customWidth="1"/>
    <col min="14" max="14" width="13.140625" style="127" customWidth="1"/>
    <col min="15" max="15" width="12.5703125" style="127" customWidth="1"/>
    <col min="16" max="16" width="1.5703125" style="127" customWidth="1"/>
    <col min="17" max="18" width="12.5703125" style="127" customWidth="1"/>
    <col min="19" max="19" width="11.28515625" style="127" bestFit="1" customWidth="1"/>
    <col min="20" max="20" width="10.5703125" style="151" bestFit="1" customWidth="1"/>
    <col min="21" max="21" width="8.85546875" style="127"/>
    <col min="22" max="22" width="10.140625" style="127" bestFit="1" customWidth="1"/>
    <col min="23" max="16384" width="8.85546875" style="127"/>
  </cols>
  <sheetData>
    <row r="1" spans="1:22" ht="23.25">
      <c r="A1" s="68"/>
      <c r="B1" s="88"/>
      <c r="C1" s="88"/>
      <c r="F1" s="125"/>
      <c r="G1" s="126"/>
      <c r="H1" s="56"/>
      <c r="I1" s="56"/>
      <c r="J1" s="56"/>
      <c r="K1" s="56"/>
      <c r="L1" s="125" t="s">
        <v>292</v>
      </c>
      <c r="M1" s="56"/>
      <c r="N1" s="56"/>
      <c r="O1" s="55"/>
      <c r="P1" s="74"/>
      <c r="Q1" s="74"/>
      <c r="R1" s="74"/>
      <c r="S1" s="74"/>
      <c r="T1" s="74"/>
    </row>
    <row r="2" spans="1:22" ht="18" customHeight="1">
      <c r="A2" s="68"/>
      <c r="B2" s="88"/>
      <c r="C2" s="88"/>
      <c r="F2" s="128"/>
      <c r="G2" s="126"/>
      <c r="H2" s="56"/>
      <c r="I2" s="56"/>
      <c r="J2" s="56"/>
      <c r="K2" s="56"/>
      <c r="L2" s="128" t="s">
        <v>248</v>
      </c>
      <c r="M2" s="56"/>
      <c r="N2" s="56"/>
      <c r="O2" s="55"/>
      <c r="P2" s="74"/>
      <c r="Q2" s="74"/>
      <c r="R2" s="74"/>
      <c r="S2" s="74"/>
      <c r="T2" s="74"/>
    </row>
    <row r="3" spans="1:22" ht="16.5" customHeight="1">
      <c r="A3" s="68"/>
      <c r="B3" s="88"/>
      <c r="C3" s="88"/>
      <c r="D3" s="88"/>
      <c r="E3" s="88"/>
      <c r="F3" s="88"/>
      <c r="G3" s="126"/>
      <c r="H3" s="56"/>
      <c r="I3" s="56"/>
      <c r="J3" s="56"/>
      <c r="K3" s="56"/>
      <c r="L3" s="56"/>
      <c r="M3" s="56"/>
      <c r="N3" s="56"/>
      <c r="O3" s="55"/>
      <c r="P3" s="74"/>
      <c r="Q3" s="74"/>
      <c r="R3" s="74"/>
      <c r="S3" s="74"/>
      <c r="T3" s="74"/>
    </row>
    <row r="4" spans="1:22" ht="15.75" customHeight="1" thickBot="1">
      <c r="A4" s="68"/>
      <c r="B4" s="129"/>
      <c r="C4" s="129"/>
      <c r="D4" s="129"/>
      <c r="E4" s="129"/>
      <c r="F4" s="129"/>
      <c r="G4" s="126"/>
      <c r="H4" s="56"/>
      <c r="I4" s="56"/>
      <c r="J4" s="56"/>
      <c r="K4" s="56"/>
      <c r="L4" s="56"/>
      <c r="M4" s="56"/>
      <c r="N4" s="56"/>
      <c r="O4" s="55"/>
      <c r="P4" s="74"/>
      <c r="Q4" s="74"/>
      <c r="R4" s="74"/>
      <c r="S4" s="74"/>
      <c r="T4" s="74"/>
    </row>
    <row r="5" spans="1:22" ht="33.75" customHeight="1" thickTop="1">
      <c r="A5" s="620" t="s">
        <v>79</v>
      </c>
      <c r="B5" s="621" t="s">
        <v>307</v>
      </c>
      <c r="C5" s="622" t="s">
        <v>308</v>
      </c>
      <c r="D5" s="130"/>
      <c r="E5" s="623" t="s">
        <v>32</v>
      </c>
      <c r="F5" s="623" t="s">
        <v>31</v>
      </c>
      <c r="G5" s="126"/>
      <c r="H5" s="621" t="s">
        <v>309</v>
      </c>
      <c r="I5" s="622" t="s">
        <v>260</v>
      </c>
      <c r="J5" s="130"/>
      <c r="K5" s="623" t="s">
        <v>32</v>
      </c>
      <c r="L5" s="623" t="s">
        <v>31</v>
      </c>
      <c r="M5" s="56"/>
      <c r="N5" s="56"/>
      <c r="O5" s="55"/>
      <c r="P5" s="74"/>
      <c r="Q5" s="74"/>
      <c r="R5" s="74"/>
      <c r="S5" s="74"/>
      <c r="T5" s="74"/>
    </row>
    <row r="6" spans="1:22" ht="12" customHeight="1">
      <c r="A6" s="68"/>
      <c r="B6" s="131"/>
      <c r="C6" s="66"/>
      <c r="D6" s="66"/>
      <c r="E6" s="68"/>
      <c r="F6" s="66"/>
      <c r="G6" s="126"/>
      <c r="H6" s="131"/>
      <c r="I6" s="66"/>
      <c r="J6" s="66"/>
      <c r="K6" s="68"/>
      <c r="L6" s="66"/>
      <c r="M6" s="55"/>
      <c r="N6" s="55"/>
      <c r="O6" s="55"/>
      <c r="P6" s="74"/>
      <c r="Q6" s="74"/>
      <c r="R6" s="74"/>
      <c r="S6" s="74"/>
      <c r="T6" s="74"/>
    </row>
    <row r="7" spans="1:22" s="136" customFormat="1" ht="15.75" customHeight="1">
      <c r="A7" s="132" t="s">
        <v>212</v>
      </c>
      <c r="B7" s="133"/>
      <c r="C7" s="134"/>
      <c r="D7" s="134"/>
      <c r="E7" s="134"/>
      <c r="F7" s="134"/>
      <c r="G7" s="135"/>
      <c r="H7" s="133"/>
      <c r="I7" s="134"/>
      <c r="J7" s="134"/>
      <c r="K7" s="134"/>
      <c r="L7" s="134"/>
      <c r="M7" s="55"/>
      <c r="N7" s="55"/>
      <c r="O7" s="55"/>
      <c r="P7" s="74"/>
      <c r="Q7" s="74"/>
      <c r="R7" s="74"/>
      <c r="S7" s="74"/>
      <c r="T7" s="74"/>
    </row>
    <row r="8" spans="1:22" ht="15.75" customHeight="1">
      <c r="A8" s="137" t="s">
        <v>104</v>
      </c>
      <c r="B8" s="138">
        <f>'BCE Inc. Seg Info HIST p5'!G23</f>
        <v>-6922</v>
      </c>
      <c r="C8" s="139">
        <f>'BCE Inc. Seg Info HIST p5'!N23</f>
        <v>2475</v>
      </c>
      <c r="D8" s="100"/>
      <c r="E8" s="139">
        <f>B8-C8</f>
        <v>-9397</v>
      </c>
      <c r="F8" s="515" t="str">
        <f>IF(OR((+E8/(ABS(C8)))&gt;100%,(+E8/(ABS(C8)))&lt;-100%),"n.m.",(+E8/(ABS(C8))))</f>
        <v>n.m.</v>
      </c>
      <c r="G8" s="126"/>
      <c r="H8" s="138">
        <f>'BCE Inc. Seg Info HIST p5'!E23</f>
        <v>0</v>
      </c>
      <c r="I8" s="139">
        <f>'BCE Inc. Seg Info HIST p5'!O23+'BCE Inc. Seg Info HIST p5'!P23+'BCE Inc. Seg Info HIST p5'!Q23+'BCE Inc. Seg Info HIST p5'!N23</f>
        <v>8999</v>
      </c>
      <c r="J8" s="100"/>
      <c r="K8" s="139">
        <f>H8-I8</f>
        <v>-8999</v>
      </c>
      <c r="L8" s="515">
        <f>IF(OR((+K8/(ABS(I8)))&gt;100%,(+K8/(ABS(I8)))&lt;-100%),"n.m.",(+K8/(ABS(I8))))</f>
        <v>-1</v>
      </c>
      <c r="M8" s="55"/>
      <c r="N8" s="55"/>
      <c r="O8" s="55"/>
      <c r="P8" s="74"/>
      <c r="Q8" s="74"/>
      <c r="R8" s="74"/>
      <c r="S8" s="74"/>
      <c r="T8" s="74"/>
    </row>
    <row r="9" spans="1:22" ht="15.75" customHeight="1">
      <c r="A9" s="137" t="s">
        <v>105</v>
      </c>
      <c r="B9" s="138">
        <f>'BCE Inc. Seg Info HIST p5'!G24</f>
        <v>-9055</v>
      </c>
      <c r="C9" s="139">
        <f>'BCE Inc. Seg Info HIST p5'!N24</f>
        <v>3079</v>
      </c>
      <c r="D9" s="100"/>
      <c r="E9" s="139">
        <f>B9-C9</f>
        <v>-12134</v>
      </c>
      <c r="F9" s="515" t="str">
        <f>IF(OR((+E9/(ABS(C9)))&gt;100%,(+E9/(ABS(C9)))&lt;-100%),"n.m.",(+E9/(ABS(C9))))</f>
        <v>n.m.</v>
      </c>
      <c r="G9" s="126"/>
      <c r="H9" s="138">
        <f>'BCE Inc. Seg Info HIST p5'!E24</f>
        <v>-1</v>
      </c>
      <c r="I9" s="139">
        <f>'BCE Inc. Seg Info HIST p5'!O24+'BCE Inc. Seg Info HIST p5'!P24+'BCE Inc. Seg Info HIST p5'!Q24+'BCE Inc. Seg Info HIST p5'!N24</f>
        <v>12178</v>
      </c>
      <c r="J9" s="100"/>
      <c r="K9" s="139">
        <f>H9-I9</f>
        <v>-12179</v>
      </c>
      <c r="L9" s="515" t="str">
        <f>IF(OR((+K9/(ABS(I9)))&gt;100%,(+K9/(ABS(I9)))&lt;-100%),"n.m.",(+K9/(ABS(I9))))</f>
        <v>n.m.</v>
      </c>
      <c r="M9" s="55"/>
      <c r="N9" s="55"/>
      <c r="O9" s="55"/>
      <c r="P9" s="74"/>
      <c r="Q9" s="74"/>
      <c r="R9" s="74"/>
      <c r="S9" s="74"/>
      <c r="T9" s="74"/>
    </row>
    <row r="10" spans="1:22" ht="15.75" customHeight="1">
      <c r="A10" s="137" t="s">
        <v>106</v>
      </c>
      <c r="B10" s="138">
        <f>'BCE Inc. Seg Info HIST p5'!G25</f>
        <v>889</v>
      </c>
      <c r="C10" s="139">
        <f>'BCE Inc. Seg Info HIST p5'!N25</f>
        <v>849</v>
      </c>
      <c r="D10" s="100"/>
      <c r="E10" s="139">
        <f>B10-C10</f>
        <v>40</v>
      </c>
      <c r="F10" s="515">
        <f>IF(OR((+E10/(ABS(C10)))&gt;100%,(+E10/(ABS(C10)))&lt;-100%),"n.m.",(+E10/(ABS(C10))))</f>
        <v>4.7114252061248529E-2</v>
      </c>
      <c r="G10" s="126"/>
      <c r="H10" s="138">
        <f>'BCE Inc. Seg Info HIST p5'!E25</f>
        <v>3254</v>
      </c>
      <c r="I10" s="139">
        <f>'BCE Inc. Seg Info HIST p5'!O25+'BCE Inc. Seg Info HIST p5'!P25+'BCE Inc. Seg Info HIST p5'!Q25+'BCE Inc. Seg Info HIST p5'!N25</f>
        <v>3036</v>
      </c>
      <c r="J10" s="100"/>
      <c r="K10" s="139">
        <f>H10-I10</f>
        <v>218</v>
      </c>
      <c r="L10" s="515">
        <f>IF(OR((+K10/(ABS(I10)))&gt;100%,(+K10/(ABS(I10)))&lt;-100%),"n.m.",(+K10/(ABS(I10))))</f>
        <v>7.180500658761528E-2</v>
      </c>
      <c r="M10" s="55"/>
      <c r="N10" s="55"/>
      <c r="O10" s="55"/>
      <c r="P10" s="74"/>
      <c r="Q10" s="74"/>
      <c r="R10" s="74"/>
      <c r="S10" s="74"/>
      <c r="T10" s="74"/>
    </row>
    <row r="11" spans="1:22" ht="15.75" customHeight="1">
      <c r="A11" s="140" t="s">
        <v>107</v>
      </c>
      <c r="B11" s="138">
        <f>'BCE Inc. Seg Info HIST p5'!G26</f>
        <v>21527</v>
      </c>
      <c r="C11" s="141">
        <f>'BCE Inc. Seg Info HIST p5'!N26</f>
        <v>-194</v>
      </c>
      <c r="D11" s="100"/>
      <c r="E11" s="141">
        <f>B11-C11</f>
        <v>21721</v>
      </c>
      <c r="F11" s="515" t="str">
        <f>IF(OR((+E11/(ABS(C11)))&gt;100%,(+E11/(ABS(C11)))&lt;-100%),"n.m.",(+E11/(ABS(C11))))</f>
        <v>n.m.</v>
      </c>
      <c r="G11" s="126"/>
      <c r="H11" s="138">
        <f>'BCE Inc. Seg Info HIST p5'!E26</f>
        <v>20921</v>
      </c>
      <c r="I11" s="141">
        <f>'BCE Inc. Seg Info HIST p5'!O26+'BCE Inc. Seg Info HIST p5'!P26+'BCE Inc. Seg Info HIST p5'!Q26+'BCE Inc. Seg Info HIST p5'!N26</f>
        <v>-764</v>
      </c>
      <c r="J11" s="100"/>
      <c r="K11" s="141">
        <f>H11-I11</f>
        <v>21685</v>
      </c>
      <c r="L11" s="515" t="str">
        <f>IF(OR((+K11/(ABS(I11)))&gt;100%,(+K11/(ABS(I11)))&lt;-100%),"n.m.",(+K11/(ABS(I11))))</f>
        <v>n.m.</v>
      </c>
      <c r="M11" s="55"/>
      <c r="N11" s="55"/>
      <c r="O11" s="55"/>
      <c r="P11" s="74"/>
      <c r="Q11" s="74"/>
      <c r="R11" s="74"/>
      <c r="S11" s="74"/>
      <c r="T11" s="74"/>
    </row>
    <row r="12" spans="1:22" ht="15.75" customHeight="1">
      <c r="A12" s="142" t="s">
        <v>0</v>
      </c>
      <c r="B12" s="143">
        <f>'BCE Inc. Seg Info HIST p5'!G27</f>
        <v>6439</v>
      </c>
      <c r="C12" s="144">
        <f>'BCE Inc. Seg Info HIST p5'!N27</f>
        <v>6209</v>
      </c>
      <c r="D12" s="100"/>
      <c r="E12" s="144">
        <f>B12-C12</f>
        <v>230</v>
      </c>
      <c r="F12" s="516">
        <f>IF(OR((+E12/(ABS(C12)))&gt;100%,(+E12/(ABS(C12)))&lt;-100%),"n.m.",(+E12/(ABS(C12))))</f>
        <v>3.70430020937349E-2</v>
      </c>
      <c r="G12" s="126"/>
      <c r="H12" s="143">
        <f>'BCE Inc. Seg Info HIST p5'!E27</f>
        <v>24174</v>
      </c>
      <c r="I12" s="144">
        <f>'BCE Inc. Seg Info HIST p5'!O27+'BCE Inc. Seg Info HIST p5'!P27+'BCE Inc. Seg Info HIST p5'!Q27+'BCE Inc. Seg Info HIST p5'!N27</f>
        <v>23449</v>
      </c>
      <c r="J12" s="100"/>
      <c r="K12" s="144">
        <f>H12-I12</f>
        <v>725</v>
      </c>
      <c r="L12" s="516">
        <f>IF(OR((+K12/(ABS(I12)))&gt;100%,(+K12/(ABS(I12)))&lt;-100%),"n.m.",(+K12/(ABS(I12))))</f>
        <v>3.0918162821442278E-2</v>
      </c>
      <c r="M12" s="55"/>
      <c r="N12" s="55"/>
      <c r="O12" s="55"/>
      <c r="P12" s="74"/>
      <c r="Q12" s="74"/>
      <c r="R12" s="74"/>
      <c r="S12" s="74"/>
      <c r="T12" s="74"/>
    </row>
    <row r="13" spans="1:22" ht="8.25" customHeight="1">
      <c r="A13" s="142"/>
      <c r="B13" s="138"/>
      <c r="C13" s="139"/>
      <c r="D13" s="145"/>
      <c r="E13" s="146"/>
      <c r="F13" s="147"/>
      <c r="G13" s="126"/>
      <c r="H13" s="138"/>
      <c r="I13" s="139"/>
      <c r="J13" s="145"/>
      <c r="K13" s="146"/>
      <c r="L13" s="147"/>
      <c r="M13" s="55"/>
      <c r="N13" s="55"/>
      <c r="O13" s="55"/>
      <c r="P13" s="74"/>
      <c r="Q13" s="74"/>
      <c r="R13" s="74"/>
      <c r="S13" s="74"/>
      <c r="T13" s="74"/>
      <c r="U13" s="148"/>
      <c r="V13" s="148"/>
    </row>
    <row r="14" spans="1:22" s="136" customFormat="1" ht="15.75" customHeight="1">
      <c r="A14" s="132" t="s">
        <v>137</v>
      </c>
      <c r="B14" s="149"/>
      <c r="C14" s="150"/>
      <c r="D14" s="150"/>
      <c r="E14" s="150"/>
      <c r="F14" s="523"/>
      <c r="G14" s="135"/>
      <c r="H14" s="149"/>
      <c r="I14" s="150"/>
      <c r="J14" s="150"/>
      <c r="K14" s="150"/>
      <c r="L14" s="523"/>
      <c r="M14" s="55"/>
      <c r="N14" s="55"/>
      <c r="O14" s="55"/>
      <c r="P14" s="74"/>
      <c r="Q14" s="74"/>
      <c r="R14" s="74"/>
      <c r="S14" s="74"/>
      <c r="T14" s="74"/>
    </row>
    <row r="15" spans="1:22" ht="15.75" customHeight="1">
      <c r="A15" s="137" t="s">
        <v>104</v>
      </c>
      <c r="B15" s="138">
        <f>'BCE Inc. Seg Info HIST p5'!G30</f>
        <v>3775</v>
      </c>
      <c r="C15" s="139">
        <f>'BCE Inc. Seg Info HIST p5'!N30</f>
        <v>-1524</v>
      </c>
      <c r="D15" s="100"/>
      <c r="E15" s="139">
        <f>B15-C15</f>
        <v>5299</v>
      </c>
      <c r="F15" s="515" t="str">
        <f>IF(OR((+E15/(ABS(C15)))&gt;100%,(+E15/(ABS(C15)))&lt;-100%),"n.m.",(+E15/(ABS(C15))))</f>
        <v>n.m.</v>
      </c>
      <c r="G15" s="126"/>
      <c r="H15" s="138">
        <f>'BCE Inc. Seg Info HIST p5'!E30</f>
        <v>0</v>
      </c>
      <c r="I15" s="139">
        <f>'BCE Inc. Seg Info HIST p5'!O30+'BCE Inc. Seg Info HIST p5'!P30+'BCE Inc. Seg Info HIST p5'!Q30+'BCE Inc. Seg Info HIST p5'!N30</f>
        <v>-5146</v>
      </c>
      <c r="J15" s="100"/>
      <c r="K15" s="139">
        <f>H15-I15</f>
        <v>5146</v>
      </c>
      <c r="L15" s="515">
        <f>IF(OR((+K15/(ABS(I15)))&gt;100%,(+K15/(ABS(I15)))&lt;-100%),"n.m.",(+K15/(ABS(I15))))</f>
        <v>1</v>
      </c>
      <c r="M15" s="55"/>
      <c r="N15" s="55"/>
      <c r="O15" s="55"/>
      <c r="P15" s="74"/>
      <c r="Q15" s="74"/>
      <c r="R15" s="74"/>
      <c r="S15" s="74"/>
      <c r="T15" s="74"/>
      <c r="V15" s="148"/>
    </row>
    <row r="16" spans="1:22" ht="15.75" customHeight="1">
      <c r="A16" s="137" t="s">
        <v>105</v>
      </c>
      <c r="B16" s="550">
        <f>'BCE Inc. Seg Info HIST p5'!G31</f>
        <v>5056</v>
      </c>
      <c r="C16" s="551">
        <f>'BCE Inc. Seg Info HIST p5'!N31</f>
        <v>-1753</v>
      </c>
      <c r="D16" s="164"/>
      <c r="E16" s="551">
        <f>B16-C16</f>
        <v>6809</v>
      </c>
      <c r="F16" s="553" t="str">
        <f>IF(OR((+E16/(ABS(C16)))&gt;100%,(+E16/(ABS(C16)))&lt;-100%),"n.m.",(+E16/(ABS(C16))))</f>
        <v>n.m.</v>
      </c>
      <c r="G16" s="126"/>
      <c r="H16" s="550">
        <f>'BCE Inc. Seg Info HIST p5'!E31</f>
        <v>1</v>
      </c>
      <c r="I16" s="551">
        <f>'BCE Inc. Seg Info HIST p5'!O31+'BCE Inc. Seg Info HIST p5'!P31+'BCE Inc. Seg Info HIST p5'!Q31+'BCE Inc. Seg Info HIST p5'!N31</f>
        <v>-6863</v>
      </c>
      <c r="J16" s="164"/>
      <c r="K16" s="551">
        <f>H16-I16</f>
        <v>6864</v>
      </c>
      <c r="L16" s="553" t="str">
        <f>IF(OR((+K16/(ABS(I16)))&gt;100%,(+K16/(ABS(I16)))&lt;-100%),"n.m.",(+K16/(ABS(I16))))</f>
        <v>n.m.</v>
      </c>
      <c r="M16" s="55"/>
      <c r="N16" s="55"/>
      <c r="O16" s="55"/>
      <c r="P16" s="74"/>
      <c r="Q16" s="74"/>
      <c r="R16" s="74"/>
      <c r="S16" s="74"/>
      <c r="T16" s="74"/>
    </row>
    <row r="17" spans="1:22" ht="15.75" customHeight="1">
      <c r="A17" s="137" t="s">
        <v>106</v>
      </c>
      <c r="B17" s="550">
        <f>'BCE Inc. Seg Info HIST p5'!G32</f>
        <v>-760</v>
      </c>
      <c r="C17" s="551">
        <f>'BCE Inc. Seg Info HIST p5'!N32</f>
        <v>-696</v>
      </c>
      <c r="D17" s="164"/>
      <c r="E17" s="551">
        <f>B17-C17</f>
        <v>-64</v>
      </c>
      <c r="F17" s="553">
        <f>IF(OR((+E17/(ABS(C17)))&gt;100%,(+E17/(ABS(C17)))&lt;-100%),"n.m.",(+E17/(ABS(C17))))</f>
        <v>-9.1954022988505746E-2</v>
      </c>
      <c r="G17" s="126"/>
      <c r="H17" s="550">
        <f>'BCE Inc. Seg Info HIST p5'!E32</f>
        <v>-2509</v>
      </c>
      <c r="I17" s="551">
        <f>'BCE Inc. Seg Info HIST p5'!O32+'BCE Inc. Seg Info HIST p5'!P32+'BCE Inc. Seg Info HIST p5'!Q32+'BCE Inc. Seg Info HIST p5'!N32</f>
        <v>-2311</v>
      </c>
      <c r="J17" s="164"/>
      <c r="K17" s="551">
        <f>H17-I17</f>
        <v>-198</v>
      </c>
      <c r="L17" s="553">
        <f>IF(OR((+K17/(ABS(I17)))&gt;100%,(+K17/(ABS(I17)))&lt;-100%),"n.m.",(+K17/(ABS(I17))))</f>
        <v>-8.5677196019039378E-2</v>
      </c>
      <c r="M17" s="55"/>
      <c r="N17" s="55"/>
      <c r="O17" s="55"/>
      <c r="P17" s="74"/>
      <c r="Q17" s="74"/>
      <c r="R17" s="74"/>
      <c r="S17" s="74"/>
      <c r="T17" s="74"/>
      <c r="V17" s="151"/>
    </row>
    <row r="18" spans="1:22" ht="15.75" customHeight="1">
      <c r="A18" s="140" t="s">
        <v>107</v>
      </c>
      <c r="B18" s="550">
        <f>'BCE Inc. Seg Info HIST p5'!G33</f>
        <v>-21527</v>
      </c>
      <c r="C18" s="980">
        <f>'BCE Inc. Seg Info HIST p5'!N33</f>
        <v>194</v>
      </c>
      <c r="D18" s="164"/>
      <c r="E18" s="980">
        <f>B18-C18</f>
        <v>-21721</v>
      </c>
      <c r="F18" s="553" t="str">
        <f>IF(OR((+E18/(ABS(C18)))&gt;100%,(+E18/(ABS(C18)))&lt;-100%),"n.m.",(+E18/(ABS(C18))))</f>
        <v>n.m.</v>
      </c>
      <c r="G18" s="126"/>
      <c r="H18" s="550">
        <f>'BCE Inc. Seg Info HIST p5'!E33</f>
        <v>-20921</v>
      </c>
      <c r="I18" s="980">
        <f>'BCE Inc. Seg Info HIST p5'!O33+'BCE Inc. Seg Info HIST p5'!P33+'BCE Inc. Seg Info HIST p5'!Q33+'BCE Inc. Seg Info HIST p5'!N33</f>
        <v>764</v>
      </c>
      <c r="J18" s="164"/>
      <c r="K18" s="980">
        <f>H18-I18</f>
        <v>-21685</v>
      </c>
      <c r="L18" s="553" t="str">
        <f>IF(OR((+K18/(ABS(I18)))&gt;100%,(+K18/(ABS(I18)))&lt;-100%),"n.m.",(+K18/(ABS(I18))))</f>
        <v>n.m.</v>
      </c>
      <c r="M18" s="55"/>
      <c r="N18" s="55"/>
      <c r="O18" s="55"/>
      <c r="P18" s="74"/>
      <c r="Q18" s="74"/>
      <c r="R18" s="74"/>
      <c r="S18" s="74"/>
      <c r="T18" s="74"/>
      <c r="V18" s="151"/>
    </row>
    <row r="19" spans="1:22" ht="15.75" customHeight="1">
      <c r="A19" s="142" t="s">
        <v>0</v>
      </c>
      <c r="B19" s="559">
        <f>'BCE Inc. Seg Info HIST p5'!G34</f>
        <v>-4002</v>
      </c>
      <c r="C19" s="560">
        <f>'BCE Inc. Seg Info HIST p5'!N34</f>
        <v>-3779</v>
      </c>
      <c r="D19" s="164"/>
      <c r="E19" s="560">
        <f>B19-C19</f>
        <v>-223</v>
      </c>
      <c r="F19" s="561">
        <f>IF(OR((+E19/(ABS(C19)))&gt;100%,(+E19/(ABS(C19)))&lt;-100%),"n.m.",(+E19/(ABS(C19))))</f>
        <v>-5.9010320190526593E-2</v>
      </c>
      <c r="G19" s="126"/>
      <c r="H19" s="559">
        <f>'BCE Inc. Seg Info HIST p5'!E34</f>
        <v>-13975</v>
      </c>
      <c r="I19" s="560">
        <f>'BCE Inc. Seg Info HIST p5'!O34+'BCE Inc. Seg Info HIST p5'!P34+'BCE Inc. Seg Info HIST p5'!Q34+'BCE Inc. Seg Info HIST p5'!N34</f>
        <v>-13556</v>
      </c>
      <c r="J19" s="164"/>
      <c r="K19" s="560">
        <f>H19-I19</f>
        <v>-419</v>
      </c>
      <c r="L19" s="561">
        <f>IF(OR((+K19/(ABS(I19)))&gt;100%,(+K19/(ABS(I19)))&lt;-100%),"n.m.",(+K19/(ABS(I19))))</f>
        <v>-3.0908822661552079E-2</v>
      </c>
      <c r="M19" s="55"/>
      <c r="N19" s="55"/>
      <c r="O19" s="55"/>
      <c r="P19" s="74"/>
      <c r="Q19" s="74"/>
      <c r="R19" s="74"/>
      <c r="S19" s="74"/>
      <c r="T19" s="74"/>
      <c r="V19" s="151"/>
    </row>
    <row r="20" spans="1:22" s="156" customFormat="1" ht="9" customHeight="1">
      <c r="A20" s="152"/>
      <c r="B20" s="153"/>
      <c r="C20" s="154"/>
      <c r="D20" s="155"/>
      <c r="E20" s="154"/>
      <c r="F20" s="524"/>
      <c r="G20" s="126"/>
      <c r="H20" s="153"/>
      <c r="I20" s="154"/>
      <c r="J20" s="155"/>
      <c r="K20" s="154"/>
      <c r="L20" s="524"/>
      <c r="M20" s="55"/>
      <c r="N20" s="55"/>
      <c r="O20" s="55"/>
      <c r="P20" s="74"/>
      <c r="Q20" s="74"/>
      <c r="R20" s="74"/>
      <c r="S20" s="74"/>
      <c r="T20" s="74"/>
      <c r="V20" s="148"/>
    </row>
    <row r="21" spans="1:22" s="136" customFormat="1">
      <c r="A21" s="132" t="s">
        <v>98</v>
      </c>
      <c r="B21" s="149"/>
      <c r="C21" s="150"/>
      <c r="D21" s="150"/>
      <c r="E21" s="150"/>
      <c r="F21" s="523"/>
      <c r="G21" s="135"/>
      <c r="H21" s="149"/>
      <c r="I21" s="150"/>
      <c r="J21" s="150"/>
      <c r="K21" s="150"/>
      <c r="L21" s="523"/>
      <c r="M21" s="55"/>
      <c r="N21" s="55"/>
      <c r="O21" s="55"/>
      <c r="P21" s="74"/>
      <c r="Q21" s="74"/>
      <c r="R21" s="74"/>
      <c r="S21" s="74"/>
      <c r="T21" s="74"/>
    </row>
    <row r="22" spans="1:22" ht="18.75" customHeight="1">
      <c r="A22" s="137" t="s">
        <v>104</v>
      </c>
      <c r="B22" s="138">
        <f>'BCE Inc. Seg Info HIST p5'!G37</f>
        <v>-3147</v>
      </c>
      <c r="C22" s="139">
        <f>'BCE Inc. Seg Info HIST p5'!N37</f>
        <v>951</v>
      </c>
      <c r="D22" s="100"/>
      <c r="E22" s="139">
        <f>B22-C22</f>
        <v>-4098</v>
      </c>
      <c r="F22" s="515" t="str">
        <f>IF(OR((+E22/(ABS(C22)))&gt;100%,(+E22/(ABS(C22)))&lt;-100%),"n.m.",(+E22/(ABS(C22))))</f>
        <v>n.m.</v>
      </c>
      <c r="G22" s="126"/>
      <c r="H22" s="138">
        <f>'BCE Inc. Seg Info HIST p5'!E37</f>
        <v>0</v>
      </c>
      <c r="I22" s="139">
        <f>'BCE Inc. Seg Info HIST p5'!O37+'BCE Inc. Seg Info HIST p5'!P37+'BCE Inc. Seg Info HIST p5'!Q37+'BCE Inc. Seg Info HIST p5'!N37</f>
        <v>3853</v>
      </c>
      <c r="J22" s="100"/>
      <c r="K22" s="139">
        <f>H22-I22</f>
        <v>-3853</v>
      </c>
      <c r="L22" s="515">
        <f>IF(OR((+K22/(ABS(I22)))&gt;100%,(+K22/(ABS(I22)))&lt;-100%),"n.m.",(+K22/(ABS(I22))))</f>
        <v>-1</v>
      </c>
      <c r="M22" s="55"/>
      <c r="N22" s="55"/>
      <c r="O22" s="55"/>
      <c r="P22" s="74"/>
      <c r="Q22" s="74"/>
      <c r="R22" s="74"/>
      <c r="S22" s="74"/>
      <c r="T22" s="74"/>
    </row>
    <row r="23" spans="1:22" ht="15.75" customHeight="1">
      <c r="A23" s="157" t="s">
        <v>135</v>
      </c>
      <c r="B23" s="158">
        <f>'BCE Inc. Seg Info HIST p5'!G38</f>
        <v>0.45500000000000002</v>
      </c>
      <c r="C23" s="159">
        <f>'BCE Inc. Seg Info HIST p5'!N38</f>
        <v>0.38400000000000001</v>
      </c>
      <c r="D23" s="160"/>
      <c r="E23" s="161"/>
      <c r="F23" s="522">
        <f>((ROUND(B23,3)-ROUND(C23,3))*100)</f>
        <v>7.1000000000000005</v>
      </c>
      <c r="G23" s="126"/>
      <c r="H23" s="158" t="e">
        <f>'BCE Inc. Seg Info HIST p5'!E38</f>
        <v>#DIV/0!</v>
      </c>
      <c r="I23" s="159">
        <f>I22/I8</f>
        <v>0.42815868429825538</v>
      </c>
      <c r="J23" s="160"/>
      <c r="K23" s="161"/>
      <c r="L23" s="522" t="e">
        <f>((ROUND(H23,3)-ROUND(I23,3))*100)</f>
        <v>#DIV/0!</v>
      </c>
      <c r="M23" s="55"/>
      <c r="N23" s="55"/>
      <c r="O23" s="55"/>
      <c r="P23" s="74"/>
      <c r="Q23" s="74"/>
      <c r="R23" s="74"/>
      <c r="S23" s="74"/>
      <c r="T23" s="74"/>
      <c r="V23" s="151"/>
    </row>
    <row r="24" spans="1:22" ht="15.75" customHeight="1">
      <c r="A24" s="137" t="s">
        <v>105</v>
      </c>
      <c r="B24" s="550">
        <f>'BCE Inc. Seg Info HIST p5'!G39</f>
        <v>-3999</v>
      </c>
      <c r="C24" s="551">
        <f>'BCE Inc. Seg Info HIST p5'!N39</f>
        <v>1326</v>
      </c>
      <c r="D24" s="164"/>
      <c r="E24" s="551">
        <f>B24-C24</f>
        <v>-5325</v>
      </c>
      <c r="F24" s="553" t="str">
        <f>IF(OR((+E24/(ABS(C24)))&gt;100%,(+E24/(ABS(C24)))&lt;-100%),"n.m.",(+E24/(ABS(C24))))</f>
        <v>n.m.</v>
      </c>
      <c r="G24" s="126"/>
      <c r="H24" s="550">
        <f>'BCE Inc. Seg Info HIST p5'!E39</f>
        <v>0</v>
      </c>
      <c r="I24" s="551">
        <f>'BCE Inc. Seg Info HIST p5'!O39+'BCE Inc. Seg Info HIST p5'!P39+'BCE Inc. Seg Info HIST p5'!Q39+'BCE Inc. Seg Info HIST p5'!N39</f>
        <v>5315</v>
      </c>
      <c r="J24" s="164"/>
      <c r="K24" s="551">
        <f>H24-I24</f>
        <v>-5315</v>
      </c>
      <c r="L24" s="563">
        <v>0</v>
      </c>
      <c r="M24" s="55"/>
      <c r="N24" s="55"/>
      <c r="O24" s="55"/>
      <c r="P24" s="74"/>
      <c r="Q24" s="74"/>
      <c r="R24" s="74"/>
      <c r="S24" s="74"/>
      <c r="T24" s="74"/>
    </row>
    <row r="25" spans="1:22" ht="15.75" customHeight="1">
      <c r="A25" s="157" t="s">
        <v>136</v>
      </c>
      <c r="B25" s="981">
        <f>'BCE Inc. Seg Info HIST p5'!G40</f>
        <v>0.442</v>
      </c>
      <c r="C25" s="632">
        <f>'BCE Inc. Seg Info HIST p5'!N40</f>
        <v>0.43099999999999999</v>
      </c>
      <c r="D25" s="556"/>
      <c r="E25" s="982"/>
      <c r="F25" s="558">
        <f>((ROUND(B25,3)-ROUND(C25,3))*100)</f>
        <v>1.100000000000001</v>
      </c>
      <c r="G25" s="126"/>
      <c r="H25" s="981">
        <f>'BCE Inc. Seg Info HIST p5'!E40</f>
        <v>0</v>
      </c>
      <c r="I25" s="632">
        <f>I24/I9</f>
        <v>0.43644276564296269</v>
      </c>
      <c r="J25" s="556"/>
      <c r="K25" s="982"/>
      <c r="L25" s="558">
        <f>((ROUND(H25,3)-ROUND(I25,3))*100)</f>
        <v>-43.6</v>
      </c>
      <c r="M25" s="55"/>
      <c r="N25" s="55"/>
      <c r="O25" s="55"/>
      <c r="P25" s="74"/>
      <c r="Q25" s="74"/>
      <c r="R25" s="74"/>
      <c r="S25" s="74"/>
      <c r="T25" s="74"/>
    </row>
    <row r="26" spans="1:22" ht="15.75" customHeight="1">
      <c r="A26" s="137" t="s">
        <v>106</v>
      </c>
      <c r="B26" s="550">
        <f>'BCE Inc. Seg Info HIST p5'!G41</f>
        <v>129</v>
      </c>
      <c r="C26" s="551">
        <f>'BCE Inc. Seg Info HIST p5'!N41</f>
        <v>153</v>
      </c>
      <c r="D26" s="399"/>
      <c r="E26" s="551">
        <f>B26-C26</f>
        <v>-24</v>
      </c>
      <c r="F26" s="553">
        <f>IF(OR((+E26/(ABS(C26)))&gt;100%,(+E26/(ABS(C26)))&lt;-100%),"n.m.",(+E26/(ABS(C26))))</f>
        <v>-0.15686274509803921</v>
      </c>
      <c r="G26" s="126"/>
      <c r="H26" s="550">
        <f>'BCE Inc. Seg Info HIST p5'!E41</f>
        <v>745</v>
      </c>
      <c r="I26" s="551">
        <f>'BCE Inc. Seg Info HIST p5'!O41+'BCE Inc. Seg Info HIST p5'!P41+'BCE Inc. Seg Info HIST p5'!Q41+'BCE Inc. Seg Info HIST p5'!N41</f>
        <v>725</v>
      </c>
      <c r="J26" s="399"/>
      <c r="K26" s="551">
        <f>H26-I26</f>
        <v>20</v>
      </c>
      <c r="L26" s="553">
        <f>IF(OR((+K26/(ABS(I26)))&gt;100%,(+K26/(ABS(I26)))&lt;-100%),"n.m.",(+K26/(ABS(I26))))</f>
        <v>2.7586206896551724E-2</v>
      </c>
      <c r="M26" s="55"/>
      <c r="N26" s="55"/>
      <c r="O26" s="55"/>
      <c r="P26" s="74"/>
      <c r="Q26" s="74"/>
      <c r="R26" s="74"/>
      <c r="S26" s="74"/>
      <c r="T26" s="74"/>
    </row>
    <row r="27" spans="1:22" ht="15.75" customHeight="1">
      <c r="A27" s="157" t="s">
        <v>135</v>
      </c>
      <c r="B27" s="555">
        <f>'BCE Inc. Seg Info HIST p5'!G42</f>
        <v>0.14499999999999999</v>
      </c>
      <c r="C27" s="632">
        <f>'BCE Inc. Seg Info HIST p5'!N42</f>
        <v>0.18</v>
      </c>
      <c r="D27" s="983"/>
      <c r="E27" s="984"/>
      <c r="F27" s="558">
        <f>((ROUND(B27,3)-ROUND(C27,3))*100)</f>
        <v>-3.5000000000000004</v>
      </c>
      <c r="G27" s="126"/>
      <c r="H27" s="555">
        <f>('BCE Inc. Seg Info HIST p5'!E42)</f>
        <v>0.22900000000000001</v>
      </c>
      <c r="I27" s="632">
        <f>I26/I10</f>
        <v>0.23880105401844531</v>
      </c>
      <c r="J27" s="983"/>
      <c r="K27" s="984"/>
      <c r="L27" s="558">
        <f>((ROUND(H27,3)-ROUND(I27,3))*100)</f>
        <v>-0.99999999999999811</v>
      </c>
      <c r="M27" s="55"/>
      <c r="N27" s="55"/>
      <c r="O27" s="55"/>
      <c r="P27" s="74"/>
      <c r="Q27" s="74"/>
      <c r="R27" s="74"/>
      <c r="S27" s="74"/>
      <c r="T27" s="74"/>
    </row>
    <row r="28" spans="1:22" ht="15.75" customHeight="1">
      <c r="A28" s="142" t="s">
        <v>0</v>
      </c>
      <c r="B28" s="559">
        <f>'BCE Inc. Seg Info HIST p5'!G43</f>
        <v>2437</v>
      </c>
      <c r="C28" s="560">
        <f>'BCE Inc. Seg Info HIST p5'!N43</f>
        <v>2430</v>
      </c>
      <c r="D28" s="164"/>
      <c r="E28" s="560">
        <f>B28-C28</f>
        <v>7</v>
      </c>
      <c r="F28" s="561">
        <f>IF(OR((+E28/(ABS(C28)))&gt;100%,(+E28/(ABS(C28)))&lt;-100%),"n.m.",(+E28/(ABS(C28))))</f>
        <v>2.8806584362139919E-3</v>
      </c>
      <c r="G28" s="126"/>
      <c r="H28" s="559">
        <f>'BCE Inc. Seg Info HIST p5'!E43</f>
        <v>10199</v>
      </c>
      <c r="I28" s="560">
        <f>'BCE Inc. Seg Info HIST p5'!O43+'BCE Inc. Seg Info HIST p5'!P43+'BCE Inc. Seg Info HIST p5'!Q43+'BCE Inc. Seg Info HIST p5'!N43</f>
        <v>9893</v>
      </c>
      <c r="J28" s="164"/>
      <c r="K28" s="560">
        <f>H28-I28</f>
        <v>306</v>
      </c>
      <c r="L28" s="561">
        <f>IF(OR((+K28/(ABS(I28)))&gt;100%,(+K28/(ABS(I28)))&lt;-100%),"n.m.",(+K28/(ABS(I28))))</f>
        <v>3.0930961285757605E-2</v>
      </c>
      <c r="M28" s="55"/>
      <c r="N28" s="55"/>
      <c r="O28" s="55"/>
      <c r="P28" s="74"/>
      <c r="Q28" s="74"/>
      <c r="R28" s="74"/>
      <c r="S28" s="74"/>
      <c r="T28" s="74"/>
      <c r="U28" s="151"/>
    </row>
    <row r="29" spans="1:22" ht="15.75" customHeight="1">
      <c r="A29" s="157" t="s">
        <v>135</v>
      </c>
      <c r="B29" s="981">
        <f>'BCE Inc. Seg Info HIST p5'!G44</f>
        <v>0.378</v>
      </c>
      <c r="C29" s="632">
        <f>'BCE Inc. Seg Info HIST p5'!N44</f>
        <v>0.39100000000000001</v>
      </c>
      <c r="D29" s="556"/>
      <c r="E29" s="551"/>
      <c r="F29" s="563">
        <f>((ROUND(B29,3)-ROUND(C29,3))*100)</f>
        <v>-1.3000000000000012</v>
      </c>
      <c r="G29" s="126"/>
      <c r="H29" s="981">
        <f>'BCE Inc. Seg Info HIST p5'!E44</f>
        <v>0.42199999999999999</v>
      </c>
      <c r="I29" s="632">
        <f>I28/I12</f>
        <v>0.4218943238517634</v>
      </c>
      <c r="J29" s="556"/>
      <c r="K29" s="551"/>
      <c r="L29" s="563">
        <f>((ROUND(I29,3)-ROUND(H29,3))*100)</f>
        <v>0</v>
      </c>
      <c r="M29" s="55"/>
      <c r="N29" s="55"/>
      <c r="O29" s="55"/>
      <c r="P29" s="74"/>
      <c r="Q29" s="74"/>
      <c r="R29" s="74"/>
      <c r="S29" s="74"/>
      <c r="T29" s="74"/>
    </row>
    <row r="30" spans="1:22" s="156" customFormat="1" ht="10.5" customHeight="1">
      <c r="A30" s="157"/>
      <c r="B30" s="162"/>
      <c r="C30" s="161"/>
      <c r="D30" s="163"/>
      <c r="E30" s="100"/>
      <c r="F30" s="415"/>
      <c r="G30" s="126"/>
      <c r="H30" s="162"/>
      <c r="I30" s="161"/>
      <c r="J30" s="163"/>
      <c r="K30" s="100"/>
      <c r="L30" s="415"/>
      <c r="M30" s="55"/>
      <c r="N30" s="55"/>
      <c r="O30" s="55"/>
      <c r="P30" s="74"/>
      <c r="Q30" s="74"/>
      <c r="R30" s="74"/>
      <c r="S30" s="74"/>
      <c r="T30" s="74"/>
    </row>
    <row r="31" spans="1:22" s="136" customFormat="1" ht="15.75" customHeight="1">
      <c r="A31" s="132" t="s">
        <v>10</v>
      </c>
      <c r="B31" s="149"/>
      <c r="C31" s="150"/>
      <c r="D31" s="134"/>
      <c r="E31" s="150"/>
      <c r="F31" s="525"/>
      <c r="G31" s="135"/>
      <c r="H31" s="149"/>
      <c r="I31" s="150"/>
      <c r="J31" s="134"/>
      <c r="K31" s="150"/>
      <c r="L31" s="525"/>
      <c r="M31" s="55"/>
      <c r="N31" s="55"/>
      <c r="O31" s="55"/>
      <c r="P31" s="74"/>
      <c r="Q31" s="74"/>
      <c r="R31" s="74"/>
      <c r="S31" s="74"/>
      <c r="T31" s="74"/>
    </row>
    <row r="32" spans="1:22" ht="15.75" customHeight="1">
      <c r="A32" s="549" t="s">
        <v>104</v>
      </c>
      <c r="B32" s="550">
        <f>+'BCE Inc. Seg Info HIST p5'!G47</f>
        <v>308</v>
      </c>
      <c r="C32" s="551">
        <f>+'BCE Inc. Seg Info HIST p5'!N47</f>
        <v>273</v>
      </c>
      <c r="D32" s="164"/>
      <c r="E32" s="552">
        <f>C32-B32</f>
        <v>-35</v>
      </c>
      <c r="F32" s="553">
        <f>IF(OR((+E32/(ABS(C32)))&gt;100%,(+E32/(ABS(C32)))&lt;-100%),"n.m.",(+E32/(ABS(C32))))</f>
        <v>-0.12820512820512819</v>
      </c>
      <c r="G32" s="660"/>
      <c r="H32" s="550">
        <f>+'BCE Inc. Seg Info HIST p5'!E47</f>
        <v>1084</v>
      </c>
      <c r="I32" s="551">
        <f>'BCE Inc. Seg Info HIST p5'!O47+'BCE Inc. Seg Info HIST p5'!P47+'BCE Inc. Seg Info HIST p5'!Q47+'BCE Inc. Seg Info HIST p5'!N47</f>
        <v>1120</v>
      </c>
      <c r="J32" s="164"/>
      <c r="K32" s="552">
        <f>I32-H32</f>
        <v>36</v>
      </c>
      <c r="L32" s="553">
        <f>IF(OR((+K32/(ABS(I32)))&gt;100%,(+K32/(ABS(I32)))&lt;-100%),"n.m.",(+K32/(ABS(I32))))</f>
        <v>3.214285714285714E-2</v>
      </c>
      <c r="M32" s="56"/>
      <c r="N32" s="56"/>
      <c r="O32" s="56"/>
      <c r="P32" s="126"/>
      <c r="Q32" s="126"/>
      <c r="R32" s="126"/>
      <c r="S32" s="126"/>
      <c r="T32" s="74"/>
    </row>
    <row r="33" spans="1:20" ht="18.95" customHeight="1">
      <c r="A33" s="581" t="s">
        <v>296</v>
      </c>
      <c r="B33" s="555">
        <f>+'BCE Inc. Seg Info HIST p5'!G48</f>
        <v>-4.4495810459404796E-2</v>
      </c>
      <c r="C33" s="632">
        <f>+'BCE Inc. Seg Info HIST p5'!N48</f>
        <v>0.11030303030303031</v>
      </c>
      <c r="D33" s="556"/>
      <c r="E33" s="557"/>
      <c r="F33" s="558">
        <f>((ROUND(C33,3)-ROUND(B33,3))*100)</f>
        <v>15.4</v>
      </c>
      <c r="G33" s="660"/>
      <c r="H33" s="555" t="e">
        <f>'BCE Inc. Seg Info HIST p5'!E48</f>
        <v>#DIV/0!</v>
      </c>
      <c r="I33" s="632">
        <f>I32/I8</f>
        <v>0.12445827314146016</v>
      </c>
      <c r="J33" s="556"/>
      <c r="K33" s="557"/>
      <c r="L33" s="558" t="e">
        <f>((ROUND(I33,3)-ROUND(H33,3))*100)</f>
        <v>#DIV/0!</v>
      </c>
      <c r="M33" s="56"/>
      <c r="N33" s="56"/>
      <c r="O33" s="56"/>
      <c r="P33" s="126"/>
      <c r="Q33" s="126"/>
      <c r="R33" s="126"/>
      <c r="S33" s="126"/>
      <c r="T33" s="74"/>
    </row>
    <row r="34" spans="1:20">
      <c r="A34" s="549" t="s">
        <v>105</v>
      </c>
      <c r="B34" s="550">
        <f>+'BCE Inc. Seg Info HIST p5'!G49</f>
        <v>1251</v>
      </c>
      <c r="C34" s="551">
        <f>+'BCE Inc. Seg Info HIST p5'!N49</f>
        <v>1141</v>
      </c>
      <c r="D34" s="164"/>
      <c r="E34" s="551">
        <f>C34-B34</f>
        <v>-110</v>
      </c>
      <c r="F34" s="553">
        <f>IF(OR((+E34/(ABS(C34)))&gt;100%,(+E34/(ABS(C34)))&lt;-100%),"n.m.",(+E34/(ABS(C34))))</f>
        <v>-9.6406660823838738E-2</v>
      </c>
      <c r="G34" s="661"/>
      <c r="H34" s="550">
        <f>+'BCE Inc. Seg Info HIST p5'!E49</f>
        <v>3887</v>
      </c>
      <c r="I34" s="551">
        <f>'BCE Inc. Seg Info HIST p5'!O49+'BCE Inc. Seg Info HIST p5'!P49+'BCE Inc. Seg Info HIST p5'!Q49+'BCE Inc. Seg Info HIST p5'!N49</f>
        <v>3612</v>
      </c>
      <c r="J34" s="164"/>
      <c r="K34" s="551">
        <f>I34-H34</f>
        <v>-275</v>
      </c>
      <c r="L34" s="553">
        <f>IF(OR((+K34/(ABS(I34)))&gt;100%,(+K34/(ABS(I34)))&lt;-100%),"n.m.",(+K34/(ABS(I34))))</f>
        <v>-7.6135105204872641E-2</v>
      </c>
      <c r="M34" s="56"/>
      <c r="N34" s="56"/>
      <c r="O34" s="56"/>
      <c r="P34" s="126"/>
      <c r="Q34" s="126"/>
      <c r="R34" s="126"/>
      <c r="S34" s="126"/>
      <c r="T34" s="74"/>
    </row>
    <row r="35" spans="1:20" ht="15.75" customHeight="1">
      <c r="A35" s="554" t="s">
        <v>157</v>
      </c>
      <c r="B35" s="555">
        <f>+'BCE Inc. Seg Info HIST p5'!G50</f>
        <v>-0.13815571507454444</v>
      </c>
      <c r="C35" s="632">
        <f>+'BCE Inc. Seg Info HIST p5'!N50</f>
        <v>0.37057486196817147</v>
      </c>
      <c r="D35" s="556"/>
      <c r="E35" s="164"/>
      <c r="F35" s="558">
        <f>((ROUND(C35,3)-ROUND(B35,3))*100)</f>
        <v>50.9</v>
      </c>
      <c r="G35" s="661"/>
      <c r="H35" s="555">
        <f>'BCE Inc. Seg Info HIST p5'!E50</f>
        <v>-3887</v>
      </c>
      <c r="I35" s="632">
        <f>I34/I9</f>
        <v>0.29660042699950728</v>
      </c>
      <c r="J35" s="556"/>
      <c r="K35" s="164"/>
      <c r="L35" s="558">
        <f>((ROUND(I35,3)-ROUND(H35,3))*100)</f>
        <v>388729.7</v>
      </c>
      <c r="M35" s="56"/>
      <c r="N35" s="56"/>
      <c r="O35" s="56"/>
      <c r="P35" s="126"/>
      <c r="Q35" s="126"/>
      <c r="R35" s="126"/>
      <c r="S35" s="126"/>
      <c r="T35" s="74"/>
    </row>
    <row r="36" spans="1:20" ht="18.75" customHeight="1">
      <c r="A36" s="549" t="s">
        <v>106</v>
      </c>
      <c r="B36" s="550">
        <f>+'BCE Inc. Seg Info HIST p5'!G51</f>
        <v>79</v>
      </c>
      <c r="C36" s="551">
        <f>+'BCE Inc. Seg Info HIST p5'!N51</f>
        <v>52</v>
      </c>
      <c r="D36" s="556"/>
      <c r="E36" s="165">
        <f>C36-B36</f>
        <v>-27</v>
      </c>
      <c r="F36" s="553">
        <f>IF(OR((+E36/(ABS(C36)))&gt;100%,(+E36/(ABS(C36)))&lt;-100%),"n.m.",(+E36/(ABS(C36))))</f>
        <v>-0.51923076923076927</v>
      </c>
      <c r="G36" s="661"/>
      <c r="H36" s="550">
        <f>+'BCE Inc. Seg Info HIST p5'!E51</f>
        <v>162</v>
      </c>
      <c r="I36" s="551">
        <f>'BCE Inc. Seg Info HIST p5'!O51+'BCE Inc. Seg Info HIST p5'!P51+'BCE Inc. Seg Info HIST p5'!Q51+'BCE Inc. Seg Info HIST p5'!N51</f>
        <v>120</v>
      </c>
      <c r="J36" s="556"/>
      <c r="K36" s="165">
        <f>I36-H36</f>
        <v>-42</v>
      </c>
      <c r="L36" s="553">
        <f>IF(OR((+K36/(ABS(I36)))&gt;100%,(+K36/(ABS(I36)))&lt;-100%),"n.m.",(+K36/(ABS(I36))))</f>
        <v>-0.35</v>
      </c>
      <c r="M36" s="56"/>
      <c r="N36" s="56"/>
      <c r="O36" s="56"/>
      <c r="P36" s="126"/>
      <c r="Q36" s="126"/>
      <c r="R36" s="126"/>
      <c r="S36" s="126"/>
      <c r="T36" s="74"/>
    </row>
    <row r="37" spans="1:20" ht="15.75" customHeight="1">
      <c r="A37" s="554" t="s">
        <v>157</v>
      </c>
      <c r="B37" s="555">
        <f>'BCE Inc. Seg Info HIST p5'!G52</f>
        <v>8.8863892013498313E-2</v>
      </c>
      <c r="C37" s="633">
        <f>'BCE Inc. Seg Info HIST p5'!N52</f>
        <v>6.1248527679623084E-2</v>
      </c>
      <c r="D37" s="556"/>
      <c r="E37" s="556"/>
      <c r="F37" s="558">
        <f>((ROUND(C37,3)-ROUND(B37,3))*100)</f>
        <v>-2.8</v>
      </c>
      <c r="G37" s="661"/>
      <c r="H37" s="555">
        <f>'BCE Inc. Seg Info HIST p5'!E52</f>
        <v>4.9784880147510757E-2</v>
      </c>
      <c r="I37" s="633">
        <f>I36/I10</f>
        <v>3.9525691699604744E-2</v>
      </c>
      <c r="J37" s="556"/>
      <c r="K37" s="556"/>
      <c r="L37" s="558">
        <f>((ROUND(I37,3)-ROUND(H37,3))*100)</f>
        <v>-1.0000000000000002</v>
      </c>
      <c r="M37" s="56"/>
      <c r="N37" s="56"/>
      <c r="O37" s="56"/>
      <c r="P37" s="126"/>
      <c r="Q37" s="126"/>
      <c r="R37" s="126"/>
      <c r="S37" s="126"/>
      <c r="T37" s="74"/>
    </row>
    <row r="38" spans="1:20" ht="15.75" customHeight="1">
      <c r="A38" s="166" t="s">
        <v>0</v>
      </c>
      <c r="B38" s="559">
        <f>'BCE Inc. Seg Info HIST p5'!G53</f>
        <v>1638</v>
      </c>
      <c r="C38" s="560">
        <f>'BCE Inc. Seg Info HIST p5'!N53</f>
        <v>1466</v>
      </c>
      <c r="D38" s="164"/>
      <c r="E38" s="560">
        <f>C38-B38</f>
        <v>-172</v>
      </c>
      <c r="F38" s="561">
        <f>IF(OR((+E38/(ABS(C38)))&gt;100%,(+E38/(ABS(C38)))&lt;-100%),"n.m.",(+E38/(ABS(C38))))</f>
        <v>-0.11732605729877217</v>
      </c>
      <c r="G38" s="661"/>
      <c r="H38" s="559">
        <f>'BCE Inc. Seg Info HIST p5'!E53</f>
        <v>5133</v>
      </c>
      <c r="I38" s="560">
        <f>'BCE Inc. Seg Info HIST p5'!O53+'BCE Inc. Seg Info HIST p5'!P53+'BCE Inc. Seg Info HIST p5'!Q53+'BCE Inc. Seg Info HIST p5'!N53</f>
        <v>4852</v>
      </c>
      <c r="J38" s="164"/>
      <c r="K38" s="560">
        <f>I38-H38</f>
        <v>-281</v>
      </c>
      <c r="L38" s="561">
        <f>IF(OR((+K38/(ABS(I38)))&gt;100%,(+K38/(ABS(I38)))&lt;-100%),"n.m.",(+K38/(ABS(I38))))</f>
        <v>-5.7914262159934046E-2</v>
      </c>
      <c r="M38" s="56"/>
      <c r="N38" s="56"/>
      <c r="O38" s="56"/>
      <c r="P38" s="126"/>
      <c r="Q38" s="126"/>
      <c r="R38" s="126"/>
      <c r="S38" s="126"/>
      <c r="T38" s="74"/>
    </row>
    <row r="39" spans="1:20" ht="17.25" thickBot="1">
      <c r="A39" s="554" t="s">
        <v>157</v>
      </c>
      <c r="B39" s="562">
        <f>'BCE Inc. Seg Info HIST p5'!G54</f>
        <v>0.25438732722472435</v>
      </c>
      <c r="C39" s="632">
        <f>'BCE Inc. Seg Info HIST p5'!N54</f>
        <v>0.23610887421484941</v>
      </c>
      <c r="D39" s="556"/>
      <c r="E39" s="164"/>
      <c r="F39" s="563">
        <f>((ROUND(C39,3)-ROUND(B39,3))*100)</f>
        <v>-1.8000000000000016</v>
      </c>
      <c r="G39" s="661"/>
      <c r="H39" s="562">
        <f>'BCE Inc. Seg Info HIST p5'!E54</f>
        <v>0.21233556713824769</v>
      </c>
      <c r="I39" s="632">
        <f>I38/I12</f>
        <v>0.20691713932363853</v>
      </c>
      <c r="J39" s="556"/>
      <c r="K39" s="164"/>
      <c r="L39" s="563">
        <f>((ROUND(I39,3)-ROUND(H39,3))*100)</f>
        <v>-0.50000000000000044</v>
      </c>
      <c r="M39" s="56"/>
      <c r="N39" s="56"/>
      <c r="O39" s="56"/>
      <c r="P39" s="126"/>
      <c r="Q39" s="126"/>
      <c r="R39" s="126"/>
      <c r="S39" s="126"/>
      <c r="T39" s="74"/>
    </row>
    <row r="40" spans="1:20" ht="12.75" customHeight="1" thickTop="1">
      <c r="A40" s="166"/>
      <c r="B40" s="167"/>
      <c r="C40" s="167"/>
      <c r="D40" s="167"/>
      <c r="E40" s="167"/>
      <c r="F40" s="167"/>
      <c r="G40" s="126"/>
      <c r="H40" s="56"/>
      <c r="I40" s="56"/>
      <c r="J40" s="56"/>
      <c r="K40" s="56"/>
      <c r="L40" s="56"/>
      <c r="M40" s="56"/>
      <c r="N40" s="56"/>
      <c r="O40" s="56"/>
      <c r="P40" s="126"/>
      <c r="Q40" s="126"/>
      <c r="R40" s="126"/>
      <c r="S40" s="126"/>
      <c r="T40" s="74"/>
    </row>
    <row r="41" spans="1:20" ht="12.75" customHeight="1">
      <c r="A41" s="166"/>
      <c r="B41" s="167"/>
      <c r="C41" s="167"/>
      <c r="D41" s="167"/>
      <c r="E41" s="167"/>
      <c r="F41" s="167"/>
      <c r="G41" s="126"/>
      <c r="H41" s="56"/>
      <c r="I41" s="56"/>
      <c r="J41" s="56"/>
      <c r="K41" s="56"/>
      <c r="L41" s="56"/>
      <c r="M41" s="56"/>
      <c r="N41" s="56"/>
      <c r="O41" s="56"/>
      <c r="P41" s="126"/>
      <c r="Q41" s="126"/>
      <c r="R41" s="126"/>
      <c r="S41" s="126"/>
      <c r="T41" s="206"/>
    </row>
    <row r="42" spans="1:20" ht="17.25" customHeight="1">
      <c r="A42" s="617" t="s">
        <v>285</v>
      </c>
      <c r="B42" s="167"/>
      <c r="C42" s="167"/>
      <c r="D42" s="167"/>
      <c r="E42" s="167"/>
      <c r="F42" s="167"/>
      <c r="G42" s="126"/>
      <c r="H42" s="56"/>
      <c r="I42" s="56"/>
      <c r="J42" s="56"/>
      <c r="K42" s="56"/>
      <c r="L42" s="56"/>
      <c r="M42" s="55"/>
      <c r="N42" s="55"/>
      <c r="O42" s="55"/>
      <c r="P42" s="74"/>
      <c r="Q42" s="74"/>
      <c r="R42" s="74"/>
      <c r="S42" s="74"/>
      <c r="T42" s="74"/>
    </row>
    <row r="43" spans="1:20" hidden="1" outlineLevel="1">
      <c r="A43" s="579" t="s">
        <v>76</v>
      </c>
      <c r="B43" s="168"/>
      <c r="C43" s="168"/>
      <c r="D43" s="168"/>
      <c r="E43" s="88"/>
      <c r="F43" s="88"/>
      <c r="G43" s="126"/>
      <c r="H43" s="56"/>
      <c r="I43" s="56"/>
      <c r="J43" s="56"/>
      <c r="K43" s="56"/>
      <c r="L43" s="56"/>
      <c r="M43" s="55"/>
      <c r="N43" s="55"/>
      <c r="O43" s="55"/>
      <c r="P43" s="74"/>
      <c r="Q43" s="74"/>
      <c r="R43" s="74"/>
      <c r="S43" s="74"/>
      <c r="T43" s="74"/>
    </row>
    <row r="44" spans="1:20" collapsed="1">
      <c r="A44" s="580"/>
      <c r="B44" s="168"/>
      <c r="C44" s="168"/>
      <c r="D44" s="168"/>
      <c r="E44" s="88"/>
      <c r="F44" s="88"/>
      <c r="G44" s="126"/>
      <c r="H44" s="55"/>
      <c r="I44" s="55"/>
      <c r="J44" s="55"/>
      <c r="K44" s="55"/>
      <c r="L44" s="55"/>
      <c r="M44" s="55"/>
      <c r="N44" s="55"/>
      <c r="O44" s="55"/>
      <c r="P44" s="74"/>
      <c r="Q44" s="74"/>
      <c r="R44" s="74"/>
      <c r="S44" s="74"/>
      <c r="T44" s="74"/>
    </row>
    <row r="45" spans="1:20">
      <c r="A45" s="580"/>
      <c r="B45" s="168"/>
      <c r="C45" s="168"/>
      <c r="D45" s="168"/>
      <c r="E45" s="88"/>
      <c r="F45" s="88"/>
      <c r="G45" s="126"/>
      <c r="H45" s="74"/>
      <c r="I45" s="74"/>
      <c r="J45" s="74"/>
      <c r="K45" s="74"/>
      <c r="L45" s="74"/>
      <c r="M45" s="74"/>
      <c r="N45" s="74"/>
      <c r="O45" s="74"/>
      <c r="P45" s="74"/>
      <c r="Q45" s="74"/>
      <c r="R45" s="74"/>
      <c r="S45" s="74"/>
      <c r="T45" s="74"/>
    </row>
    <row r="46" spans="1:20">
      <c r="A46" s="580"/>
      <c r="B46" s="168"/>
      <c r="C46" s="168"/>
      <c r="D46" s="168"/>
      <c r="E46" s="88"/>
      <c r="F46" s="88"/>
      <c r="G46" s="168"/>
      <c r="H46" s="88"/>
      <c r="I46" s="88"/>
      <c r="J46" s="66"/>
      <c r="K46" s="68"/>
      <c r="L46" s="68"/>
      <c r="M46" s="68"/>
      <c r="N46" s="68"/>
      <c r="O46" s="68"/>
      <c r="P46" s="68"/>
      <c r="Q46" s="68"/>
      <c r="R46" s="68"/>
      <c r="S46" s="68"/>
    </row>
    <row r="47" spans="1:20">
      <c r="A47" s="580"/>
      <c r="B47" s="168"/>
      <c r="C47" s="168"/>
      <c r="D47" s="168"/>
      <c r="E47" s="88"/>
      <c r="F47" s="88"/>
      <c r="G47" s="168"/>
      <c r="H47" s="88"/>
      <c r="I47" s="88"/>
      <c r="J47" s="66"/>
      <c r="K47" s="68"/>
      <c r="L47" s="68"/>
      <c r="M47" s="68"/>
      <c r="N47" s="68"/>
      <c r="O47" s="68"/>
      <c r="P47" s="68"/>
      <c r="Q47" s="68"/>
      <c r="R47" s="68"/>
      <c r="S47" s="68"/>
    </row>
    <row r="66" spans="12:12">
      <c r="L66" s="654"/>
    </row>
  </sheetData>
  <printOptions horizontalCentered="1"/>
  <pageMargins left="0.51181102362204722" right="0.51181102362204722" top="0.51181102362204722" bottom="0.51181102362204722" header="0.51181102362204722" footer="0.51181102362204722"/>
  <pageSetup scale="63" firstPageNumber="2" fitToHeight="0" orientation="landscape" useFirstPageNumber="1" r:id="rId1"/>
  <headerFooter>
    <oddFooter>&amp;R&amp;"Helvetica,Regular"&amp;12BCE Supplementary Financial Information - Fourth Quarter 2022 Page 4</oddFooter>
  </headerFooter>
  <colBreaks count="1" manualBreakCount="1">
    <brk id="12" max="1048575" man="1"/>
  </col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6865" r:id="rId7" name="FPMExcelClientSheetOptionstb1">
          <controlPr defaultSize="0" autoLine="0" r:id="rId8">
            <anchor moveWithCells="1" sizeWithCells="1">
              <from>
                <xdr:col>0</xdr:col>
                <xdr:colOff>0</xdr:colOff>
                <xdr:row>0</xdr:row>
                <xdr:rowOff>0</xdr:rowOff>
              </from>
              <to>
                <xdr:col>0</xdr:col>
                <xdr:colOff>9525</xdr:colOff>
                <xdr:row>0</xdr:row>
                <xdr:rowOff>9525</xdr:rowOff>
              </to>
            </anchor>
          </controlPr>
        </control>
      </mc:Choice>
      <mc:Fallback>
        <control shapeId="36865" r:id="rId7" name="FPMExcelClientSheetOptionstb1"/>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6" tint="0.59999389629810485"/>
    <pageSetUpPr fitToPage="1"/>
  </sheetPr>
  <dimension ref="A1:V66"/>
  <sheetViews>
    <sheetView showGridLines="0" view="pageBreakPreview" zoomScale="90" zoomScaleNormal="70" zoomScaleSheetLayoutView="90" workbookViewId="0">
      <selection activeCell="J36" sqref="J36"/>
    </sheetView>
  </sheetViews>
  <sheetFormatPr defaultColWidth="9.140625" defaultRowHeight="16.5" outlineLevelRow="1" outlineLevelCol="1"/>
  <cols>
    <col min="1" max="1" width="9.140625" style="73" customWidth="1"/>
    <col min="2" max="2" width="3" style="73" customWidth="1"/>
    <col min="3" max="3" width="92.5703125" style="73" customWidth="1"/>
    <col min="4" max="4" width="17" style="63" customWidth="1"/>
    <col min="5" max="5" width="1.7109375" style="63" customWidth="1"/>
    <col min="6" max="6" width="17.140625" style="63" bestFit="1" customWidth="1"/>
    <col min="7" max="7" width="1.7109375" style="64" customWidth="1"/>
    <col min="8" max="8" width="15.42578125" style="63" customWidth="1"/>
    <col min="9" max="9" width="1.7109375" style="64" customWidth="1" outlineLevel="1"/>
    <col min="10" max="10" width="17.140625" style="63" customWidth="1" outlineLevel="1"/>
    <col min="11" max="11" width="1.7109375" style="63" customWidth="1" outlineLevel="1"/>
    <col min="12" max="12" width="17.140625" style="73" customWidth="1" outlineLevel="1"/>
    <col min="13" max="13" width="1.7109375" style="64" customWidth="1" outlineLevel="1"/>
    <col min="14" max="14" width="15.42578125" style="73" customWidth="1" outlineLevel="1"/>
    <col min="15" max="15" width="1.7109375" style="73" customWidth="1" outlineLevel="1"/>
    <col min="16" max="21" width="9.140625" style="73"/>
    <col min="22" max="22" width="15.42578125" style="73" customWidth="1"/>
    <col min="23" max="16384" width="9.140625" style="73"/>
  </cols>
  <sheetData>
    <row r="1" spans="2:22" ht="17.25" customHeight="1">
      <c r="B1" s="62"/>
      <c r="C1" s="62"/>
      <c r="D1" s="62"/>
      <c r="E1" s="62"/>
      <c r="F1" s="62"/>
      <c r="G1" s="84"/>
      <c r="H1" s="62"/>
      <c r="I1" s="84"/>
      <c r="J1" s="62"/>
      <c r="K1" s="62"/>
      <c r="L1" s="85"/>
      <c r="M1" s="84"/>
      <c r="N1" s="67"/>
      <c r="O1" s="67"/>
    </row>
    <row r="2" spans="2:22" ht="24">
      <c r="B2" s="62"/>
      <c r="C2" s="62"/>
      <c r="D2" s="82"/>
      <c r="E2" s="82"/>
      <c r="H2" s="89"/>
      <c r="I2" s="104"/>
      <c r="J2" s="82"/>
      <c r="K2" s="68"/>
      <c r="L2" s="67"/>
      <c r="M2" s="104"/>
      <c r="N2" s="803" t="s">
        <v>323</v>
      </c>
      <c r="O2" s="67"/>
    </row>
    <row r="3" spans="2:22" ht="13.5" customHeight="1">
      <c r="B3" s="62"/>
      <c r="C3" s="62"/>
      <c r="D3" s="68"/>
      <c r="E3" s="68"/>
      <c r="F3" s="68"/>
      <c r="G3" s="66"/>
      <c r="H3" s="68"/>
      <c r="I3" s="66"/>
      <c r="J3" s="68"/>
      <c r="K3" s="68"/>
      <c r="L3" s="85"/>
      <c r="M3" s="84"/>
      <c r="N3" s="65"/>
      <c r="O3" s="65"/>
    </row>
    <row r="4" spans="2:22" ht="15.75" customHeight="1" thickBot="1">
      <c r="B4" s="675"/>
      <c r="C4" s="675"/>
      <c r="D4" s="676"/>
      <c r="E4" s="676"/>
      <c r="F4" s="676"/>
      <c r="G4" s="677"/>
      <c r="H4" s="676"/>
      <c r="I4" s="677"/>
      <c r="J4" s="676"/>
      <c r="K4" s="676"/>
      <c r="L4" s="678"/>
      <c r="M4" s="679"/>
      <c r="N4" s="680"/>
      <c r="O4" s="99"/>
    </row>
    <row r="5" spans="2:22" ht="18.75" customHeight="1" thickTop="1">
      <c r="B5" s="290"/>
      <c r="C5" s="290"/>
      <c r="D5" s="681" t="s">
        <v>211</v>
      </c>
      <c r="E5" s="682"/>
      <c r="F5" s="683" t="s">
        <v>211</v>
      </c>
      <c r="G5" s="684"/>
      <c r="H5" s="291"/>
      <c r="I5" s="685"/>
      <c r="J5" s="681" t="s">
        <v>177</v>
      </c>
      <c r="K5" s="682"/>
      <c r="L5" s="683" t="s">
        <v>177</v>
      </c>
      <c r="M5" s="684"/>
      <c r="N5" s="291"/>
      <c r="O5" s="67"/>
      <c r="P5" s="321"/>
    </row>
    <row r="6" spans="2:22" ht="16.5" customHeight="1" thickBot="1">
      <c r="B6" s="686" t="s">
        <v>79</v>
      </c>
      <c r="C6" s="686"/>
      <c r="D6" s="687">
        <v>2022</v>
      </c>
      <c r="E6" s="688"/>
      <c r="F6" s="689">
        <v>2021</v>
      </c>
      <c r="G6" s="690"/>
      <c r="H6" s="689" t="s">
        <v>31</v>
      </c>
      <c r="I6" s="685"/>
      <c r="J6" s="687">
        <v>2022</v>
      </c>
      <c r="K6" s="688"/>
      <c r="L6" s="689">
        <v>2021</v>
      </c>
      <c r="M6" s="690"/>
      <c r="N6" s="689" t="s">
        <v>31</v>
      </c>
      <c r="O6" s="591"/>
      <c r="P6" s="583"/>
      <c r="Q6" s="55"/>
      <c r="R6" s="55"/>
      <c r="S6" s="55"/>
      <c r="T6" s="55"/>
      <c r="U6" s="55"/>
      <c r="V6" s="55"/>
    </row>
    <row r="7" spans="2:22" s="293" customFormat="1" ht="18">
      <c r="B7" s="691" t="s">
        <v>104</v>
      </c>
      <c r="C7" s="691"/>
      <c r="D7" s="692"/>
      <c r="E7" s="693"/>
      <c r="F7" s="694" t="s">
        <v>33</v>
      </c>
      <c r="G7" s="695"/>
      <c r="H7" s="695"/>
      <c r="I7" s="695"/>
      <c r="J7" s="692"/>
      <c r="K7" s="693"/>
      <c r="L7" s="694" t="s">
        <v>33</v>
      </c>
      <c r="M7" s="695"/>
      <c r="N7" s="695"/>
      <c r="O7" s="591"/>
      <c r="P7" s="583"/>
      <c r="Q7" s="55"/>
      <c r="R7" s="55"/>
      <c r="S7" s="55"/>
      <c r="T7" s="55"/>
      <c r="U7" s="55"/>
      <c r="V7" s="55"/>
    </row>
    <row r="8" spans="2:22" ht="18">
      <c r="B8" s="696" t="s">
        <v>212</v>
      </c>
      <c r="C8" s="696"/>
      <c r="D8" s="697"/>
      <c r="E8" s="698"/>
      <c r="F8" s="699"/>
      <c r="G8" s="684"/>
      <c r="H8" s="700"/>
      <c r="I8" s="450"/>
      <c r="J8" s="697"/>
      <c r="K8" s="698"/>
      <c r="L8" s="699"/>
      <c r="M8" s="684"/>
      <c r="N8" s="700"/>
      <c r="O8" s="591"/>
      <c r="P8" s="583"/>
      <c r="Q8" s="55"/>
      <c r="R8" s="55"/>
      <c r="S8" s="55"/>
      <c r="T8" s="55"/>
      <c r="U8" s="55"/>
      <c r="V8" s="55"/>
    </row>
    <row r="9" spans="2:22" ht="18">
      <c r="B9" s="701" t="s">
        <v>207</v>
      </c>
      <c r="C9" s="701"/>
      <c r="D9" s="702">
        <f>'Bell Wireless HIST p7'!F18</f>
        <v>-5086</v>
      </c>
      <c r="E9" s="698"/>
      <c r="F9" s="703">
        <f>'Bell Wireless HIST p7'!M18</f>
        <v>1641</v>
      </c>
      <c r="G9" s="684"/>
      <c r="H9" s="704" t="str">
        <f>IF(OR(((ABS(D9-F9)/F9))&gt;100%,((ABS(D9-F9)/F9))&lt;-100%),"n.m.",((D9-F9)/ABS(F9)))</f>
        <v>n.m.</v>
      </c>
      <c r="I9" s="705"/>
      <c r="J9" s="702">
        <f>'Bell Wireless HIST p7'!D18</f>
        <v>0</v>
      </c>
      <c r="K9" s="698"/>
      <c r="L9" s="703">
        <f>'Bell Wireless HIST p7'!N18+'Bell Wireless HIST p7'!O18+'Bell Wireless HIST p7'!P18+'Bell Wireless HIST p7'!M18</f>
        <v>6355</v>
      </c>
      <c r="M9" s="684"/>
      <c r="N9" s="704">
        <f>IF(OR(((ABS(J9-L9)/L9))&gt;100%,((ABS(J9-L9)/L9))&lt;-100%),"n.m.",((J9-L9)/ABS(L9)))</f>
        <v>-1</v>
      </c>
      <c r="O9" s="591"/>
      <c r="P9" s="662"/>
      <c r="Q9" s="55"/>
      <c r="R9" s="55"/>
      <c r="S9" s="55"/>
      <c r="T9" s="55"/>
      <c r="U9" s="55"/>
      <c r="V9" s="55"/>
    </row>
    <row r="10" spans="2:22" ht="18">
      <c r="B10" s="701" t="s">
        <v>208</v>
      </c>
      <c r="C10" s="701"/>
      <c r="D10" s="702">
        <f>'Bell Wireless HIST p7'!F19</f>
        <v>-32</v>
      </c>
      <c r="E10" s="698"/>
      <c r="F10" s="703">
        <f>'Bell Wireless HIST p7'!M19</f>
        <v>11</v>
      </c>
      <c r="G10" s="684"/>
      <c r="H10" s="704" t="str">
        <f>IF(OR(((ABS(D10-F10)/F10))&gt;100%,((ABS(D10-F10)/F10))&lt;-100%),"n.m.",((D10-F10)/ABS(F10)))</f>
        <v>n.m.</v>
      </c>
      <c r="I10" s="705"/>
      <c r="J10" s="702">
        <f>'Bell Wireless HIST p7'!D19</f>
        <v>0</v>
      </c>
      <c r="K10" s="698"/>
      <c r="L10" s="703">
        <f>'Bell Wireless HIST p7'!N19+'Bell Wireless HIST p7'!O19+'Bell Wireless HIST p7'!P19+'Bell Wireless HIST p7'!M19</f>
        <v>45</v>
      </c>
      <c r="M10" s="684"/>
      <c r="N10" s="704">
        <f>IF(OR(((ABS(J10-L10)/L10))&gt;100%,((ABS(J10-L10)/L10))&lt;-100%),"n.m.",((J10-L10)/ABS(L10)))</f>
        <v>-1</v>
      </c>
      <c r="O10" s="591"/>
      <c r="P10" s="583"/>
      <c r="Q10" s="55"/>
      <c r="R10" s="55"/>
      <c r="S10" s="55"/>
      <c r="T10" s="55"/>
      <c r="U10" s="55"/>
      <c r="V10" s="55"/>
    </row>
    <row r="11" spans="2:22" s="293" customFormat="1" ht="15.75" customHeight="1">
      <c r="B11" s="706" t="s">
        <v>272</v>
      </c>
      <c r="C11" s="706"/>
      <c r="D11" s="707">
        <f>'Bell Wireless HIST p7'!F20</f>
        <v>-5118</v>
      </c>
      <c r="E11" s="708"/>
      <c r="F11" s="709">
        <f>'Bell Wireless HIST p7'!M20</f>
        <v>1652</v>
      </c>
      <c r="G11" s="710"/>
      <c r="H11" s="711" t="str">
        <f t="shared" ref="H11:H18" si="0">IF(OR(((ABS(D11-F11)/F11))&gt;100%,((ABS(D11-F11)/F11))&lt;-100%),"n.m.",((D11-F11)/ABS(F11)))</f>
        <v>n.m.</v>
      </c>
      <c r="I11" s="712"/>
      <c r="J11" s="707">
        <f>'Bell Wireless HIST p7'!D20</f>
        <v>0</v>
      </c>
      <c r="K11" s="708"/>
      <c r="L11" s="709">
        <f>'Bell Wireless HIST p7'!N20+'Bell Wireless HIST p7'!O20+'Bell Wireless HIST p7'!P20+'Bell Wireless HIST p7'!M20</f>
        <v>6400</v>
      </c>
      <c r="M11" s="710"/>
      <c r="N11" s="711">
        <f t="shared" ref="N11:N18" si="1">IF(OR(((ABS(J11-L11)/L11))&gt;100%,((ABS(J11-L11)/L11))&lt;-100%),"n.m.",((J11-L11)/ABS(L11)))</f>
        <v>-1</v>
      </c>
      <c r="O11" s="591"/>
      <c r="P11" s="583"/>
      <c r="Q11" s="55"/>
      <c r="R11" s="55"/>
      <c r="S11" s="55"/>
      <c r="T11" s="55"/>
      <c r="U11" s="55"/>
      <c r="V11" s="55"/>
    </row>
    <row r="12" spans="2:22" ht="18">
      <c r="B12" s="701" t="s">
        <v>209</v>
      </c>
      <c r="C12" s="701"/>
      <c r="D12" s="713">
        <f>'Bell Wireless HIST p7'!F21</f>
        <v>-1797</v>
      </c>
      <c r="E12" s="714"/>
      <c r="F12" s="714">
        <f>'Bell Wireless HIST p7'!M21</f>
        <v>821</v>
      </c>
      <c r="G12" s="714"/>
      <c r="H12" s="715" t="str">
        <f t="shared" si="0"/>
        <v>n.m.</v>
      </c>
      <c r="I12" s="716"/>
      <c r="J12" s="713">
        <f>'Bell Wireless HIST p7'!D21</f>
        <v>0</v>
      </c>
      <c r="K12" s="714"/>
      <c r="L12" s="714">
        <f>'Bell Wireless HIST p7'!N21+'Bell Wireless HIST p7'!O21+'Bell Wireless HIST p7'!P21+'Bell Wireless HIST p7'!M21</f>
        <v>2593</v>
      </c>
      <c r="M12" s="714"/>
      <c r="N12" s="715">
        <f t="shared" si="1"/>
        <v>-1</v>
      </c>
      <c r="O12" s="591"/>
      <c r="P12" s="583"/>
      <c r="Q12" s="55"/>
      <c r="R12" s="55"/>
      <c r="S12" s="55"/>
      <c r="T12" s="55"/>
      <c r="U12" s="55"/>
      <c r="V12" s="55"/>
    </row>
    <row r="13" spans="2:22" ht="18">
      <c r="B13" s="701" t="s">
        <v>210</v>
      </c>
      <c r="C13" s="701"/>
      <c r="D13" s="717">
        <f>'Bell Wireless HIST p7'!F22</f>
        <v>-7</v>
      </c>
      <c r="E13" s="698"/>
      <c r="F13" s="703">
        <f>'Bell Wireless HIST p7'!M22</f>
        <v>2</v>
      </c>
      <c r="G13" s="684"/>
      <c r="H13" s="718">
        <v>0</v>
      </c>
      <c r="I13" s="705"/>
      <c r="J13" s="702">
        <f>'Bell Wireless HIST p7'!D22</f>
        <v>0</v>
      </c>
      <c r="K13" s="698"/>
      <c r="L13" s="703">
        <f>'Bell Wireless HIST p7'!N22+'Bell Wireless HIST p7'!O22+'Bell Wireless HIST p7'!P22+'Bell Wireless HIST p7'!M22</f>
        <v>6</v>
      </c>
      <c r="M13" s="684"/>
      <c r="N13" s="719">
        <f t="shared" si="1"/>
        <v>-1</v>
      </c>
      <c r="O13" s="591"/>
      <c r="P13" s="583"/>
      <c r="Q13" s="55"/>
      <c r="R13" s="55"/>
      <c r="S13" s="55"/>
      <c r="T13" s="55"/>
      <c r="U13" s="55"/>
      <c r="V13" s="55"/>
    </row>
    <row r="14" spans="2:22" s="293" customFormat="1" ht="15.75" customHeight="1">
      <c r="B14" s="706" t="s">
        <v>273</v>
      </c>
      <c r="C14" s="706"/>
      <c r="D14" s="707">
        <f>'Bell Wireless HIST p7'!F23</f>
        <v>-1804</v>
      </c>
      <c r="E14" s="708"/>
      <c r="F14" s="709">
        <f>'Bell Wireless HIST p7'!M23</f>
        <v>823</v>
      </c>
      <c r="G14" s="710"/>
      <c r="H14" s="711" t="str">
        <f t="shared" si="0"/>
        <v>n.m.</v>
      </c>
      <c r="I14" s="712"/>
      <c r="J14" s="707">
        <f>'Bell Wireless HIST p7'!D23</f>
        <v>0</v>
      </c>
      <c r="K14" s="708"/>
      <c r="L14" s="709">
        <f>'Bell Wireless HIST p7'!N23+'Bell Wireless HIST p7'!O23+'Bell Wireless HIST p7'!P23+'Bell Wireless HIST p7'!M23</f>
        <v>2599</v>
      </c>
      <c r="M14" s="710"/>
      <c r="N14" s="711">
        <f t="shared" si="1"/>
        <v>-1</v>
      </c>
      <c r="O14" s="591"/>
      <c r="P14" s="583"/>
      <c r="Q14" s="55"/>
      <c r="R14" s="55"/>
      <c r="S14" s="55"/>
      <c r="T14" s="55"/>
      <c r="U14" s="55"/>
      <c r="V14" s="55"/>
    </row>
    <row r="15" spans="2:22" ht="18">
      <c r="B15" s="720" t="s">
        <v>200</v>
      </c>
      <c r="C15" s="720"/>
      <c r="D15" s="702">
        <f>'Bell Wireless HIST p7'!F24</f>
        <v>-6883</v>
      </c>
      <c r="E15" s="698"/>
      <c r="F15" s="703">
        <f>'Bell Wireless HIST p7'!M24</f>
        <v>2462</v>
      </c>
      <c r="G15" s="684"/>
      <c r="H15" s="704" t="str">
        <f t="shared" si="0"/>
        <v>n.m.</v>
      </c>
      <c r="I15" s="705"/>
      <c r="J15" s="702">
        <f>J9+J12</f>
        <v>0</v>
      </c>
      <c r="K15" s="698"/>
      <c r="L15" s="703">
        <f>L9+L12</f>
        <v>8948</v>
      </c>
      <c r="M15" s="684"/>
      <c r="N15" s="704">
        <f t="shared" si="1"/>
        <v>-1</v>
      </c>
      <c r="O15" s="591"/>
      <c r="P15" s="583"/>
      <c r="Q15" s="55"/>
      <c r="R15" s="55"/>
      <c r="S15" s="55"/>
      <c r="T15" s="55"/>
      <c r="U15" s="55"/>
      <c r="V15" s="55"/>
    </row>
    <row r="16" spans="2:22" s="293" customFormat="1" ht="15.75" customHeight="1">
      <c r="B16" s="721" t="s">
        <v>201</v>
      </c>
      <c r="C16" s="721"/>
      <c r="D16" s="722">
        <f>'Bell Wireless HIST p7'!F26</f>
        <v>-6922</v>
      </c>
      <c r="E16" s="723"/>
      <c r="F16" s="710">
        <f>'Bell Wireless HIST p7'!M26</f>
        <v>2475</v>
      </c>
      <c r="G16" s="710"/>
      <c r="H16" s="724" t="str">
        <f t="shared" si="0"/>
        <v>n.m.</v>
      </c>
      <c r="I16" s="712"/>
      <c r="J16" s="722">
        <f>'Bell Wireless HIST p7'!D26</f>
        <v>0</v>
      </c>
      <c r="K16" s="723"/>
      <c r="L16" s="710">
        <f>'Bell Wireless HIST p7'!N26+'Bell Wireless HIST p7'!O26+'Bell Wireless HIST p7'!P26+'Bell Wireless HIST p7'!M26</f>
        <v>8999</v>
      </c>
      <c r="M16" s="710"/>
      <c r="N16" s="724">
        <f t="shared" si="1"/>
        <v>-1</v>
      </c>
      <c r="O16" s="591"/>
      <c r="P16" s="583"/>
      <c r="Q16" s="55"/>
      <c r="R16" s="55"/>
      <c r="S16" s="55"/>
      <c r="T16" s="55"/>
      <c r="U16" s="55"/>
      <c r="V16" s="55"/>
    </row>
    <row r="17" spans="1:22" ht="15.75" customHeight="1">
      <c r="B17" s="725" t="s">
        <v>137</v>
      </c>
      <c r="C17" s="725"/>
      <c r="D17" s="726">
        <f>'Bell Wireless HIST p7'!F27</f>
        <v>3775</v>
      </c>
      <c r="E17" s="714"/>
      <c r="F17" s="714">
        <f>'Bell Wireless HIST p7'!M27</f>
        <v>-1524</v>
      </c>
      <c r="G17" s="714"/>
      <c r="H17" s="719" t="str">
        <f t="shared" si="0"/>
        <v>n.m.</v>
      </c>
      <c r="I17" s="714"/>
      <c r="J17" s="726">
        <f>'Bell Wireless HIST p7'!D27</f>
        <v>0</v>
      </c>
      <c r="K17" s="714"/>
      <c r="L17" s="714">
        <f>'Bell Wireless HIST p7'!N27+'Bell Wireless HIST p7'!O27+'Bell Wireless HIST p7'!P27+'Bell Wireless HIST p7'!M27</f>
        <v>-5146</v>
      </c>
      <c r="M17" s="714"/>
      <c r="N17" s="719">
        <f t="shared" si="1"/>
        <v>1</v>
      </c>
      <c r="O17" s="591"/>
      <c r="P17" s="583"/>
      <c r="Q17" s="55"/>
      <c r="R17" s="55"/>
      <c r="S17" s="55"/>
      <c r="T17" s="55"/>
      <c r="U17" s="55"/>
      <c r="V17" s="55"/>
    </row>
    <row r="18" spans="1:22" ht="17.25" customHeight="1">
      <c r="B18" s="720" t="s">
        <v>98</v>
      </c>
      <c r="C18" s="720"/>
      <c r="D18" s="727">
        <f>'Bell Wireless HIST p7'!F28</f>
        <v>-3147</v>
      </c>
      <c r="E18" s="728"/>
      <c r="F18" s="729">
        <f>'Bell Wireless HIST p7'!M28</f>
        <v>951</v>
      </c>
      <c r="G18" s="730"/>
      <c r="H18" s="731" t="str">
        <f t="shared" si="0"/>
        <v>n.m.</v>
      </c>
      <c r="I18" s="705"/>
      <c r="J18" s="727">
        <f>'Bell Wireless HIST p7'!D28</f>
        <v>0</v>
      </c>
      <c r="K18" s="728"/>
      <c r="L18" s="729">
        <f>'Bell Wireless HIST p7'!N28+'Bell Wireless HIST p7'!O28+'Bell Wireless HIST p7'!P28+'Bell Wireless HIST p7'!M28</f>
        <v>3853</v>
      </c>
      <c r="M18" s="730"/>
      <c r="N18" s="731">
        <f t="shared" si="1"/>
        <v>-1</v>
      </c>
      <c r="O18" s="591"/>
      <c r="P18" s="583"/>
      <c r="Q18" s="55"/>
      <c r="R18" s="55"/>
      <c r="S18" s="55"/>
      <c r="T18" s="55"/>
      <c r="U18" s="55"/>
      <c r="V18" s="55"/>
    </row>
    <row r="19" spans="1:22" s="295" customFormat="1" ht="17.25" customHeight="1">
      <c r="B19" s="732" t="s">
        <v>179</v>
      </c>
      <c r="C19" s="732"/>
      <c r="D19" s="733">
        <f>'Bell Wireless HIST p7'!F29</f>
        <v>0.45463738803813925</v>
      </c>
      <c r="E19" s="734"/>
      <c r="F19" s="735">
        <f>'Bell Wireless HIST p7'!M29</f>
        <v>0.38424242424242422</v>
      </c>
      <c r="G19" s="736"/>
      <c r="H19" s="737">
        <f>((ROUND(D19,3)-ROUND(F19,3))*100)</f>
        <v>7.1000000000000005</v>
      </c>
      <c r="I19" s="738"/>
      <c r="J19" s="733" t="e">
        <f>'Bell Wireless HIST p7'!D29</f>
        <v>#DIV/0!</v>
      </c>
      <c r="K19" s="734"/>
      <c r="L19" s="735">
        <f>L18/L16</f>
        <v>0.42815868429825538</v>
      </c>
      <c r="M19" s="736"/>
      <c r="N19" s="737" t="e">
        <f>((ROUND(J19,3)-ROUND(L19,3))*100)</f>
        <v>#DIV/0!</v>
      </c>
      <c r="O19" s="591"/>
      <c r="P19" s="583"/>
      <c r="Q19" s="55"/>
      <c r="R19" s="55"/>
      <c r="S19" s="55"/>
      <c r="T19" s="55"/>
      <c r="U19" s="55"/>
      <c r="V19" s="55"/>
    </row>
    <row r="20" spans="1:22" ht="23.25" customHeight="1">
      <c r="B20" s="725" t="s">
        <v>78</v>
      </c>
      <c r="C20" s="725"/>
      <c r="D20" s="739">
        <f>'Bell Wireless HIST p7'!F33</f>
        <v>308</v>
      </c>
      <c r="E20" s="740"/>
      <c r="F20" s="741">
        <f>'Bell Wireless HIST p7'!M33</f>
        <v>273</v>
      </c>
      <c r="G20" s="742"/>
      <c r="H20" s="743">
        <f>IF(OR(((ABS(F20-D20)/F20))&gt;=100%,((ABS(F20-D20)/F20))&lt;=-100%),"n.m.",((F20-D20)/ABS(F20)))</f>
        <v>-0.12820512820512819</v>
      </c>
      <c r="I20" s="744"/>
      <c r="J20" s="745">
        <f>'Bell Wireless HIST p7'!D33</f>
        <v>1084</v>
      </c>
      <c r="K20" s="740"/>
      <c r="L20" s="741">
        <f>'Bell Wireless HIST p7'!N33+'Bell Wireless HIST p7'!O33+'Bell Wireless HIST p7'!P33+'Bell Wireless HIST p7'!M33</f>
        <v>1120</v>
      </c>
      <c r="M20" s="742"/>
      <c r="N20" s="743">
        <f>IF(OR(((ABS(L20-J20)/L20))&gt;=100%,((ABS(L20-J20)/L20))&lt;=-100%),"n.m.",((L20-J20)/ABS(L20)))</f>
        <v>3.214285714285714E-2</v>
      </c>
      <c r="O20" s="591"/>
      <c r="P20" s="583"/>
      <c r="Q20" s="55"/>
      <c r="R20" s="55"/>
      <c r="S20" s="55"/>
      <c r="T20" s="55"/>
      <c r="U20" s="55"/>
      <c r="V20" s="55"/>
    </row>
    <row r="21" spans="1:22" s="296" customFormat="1" ht="18.75">
      <c r="B21" s="746" t="s">
        <v>157</v>
      </c>
      <c r="C21" s="746"/>
      <c r="D21" s="747">
        <f>'Bell Wireless HIST p7'!F34</f>
        <v>-4.4495810459404796E-2</v>
      </c>
      <c r="E21" s="748"/>
      <c r="F21" s="749">
        <f>'Bell Wireless HIST p7'!M34</f>
        <v>0.11030303030303031</v>
      </c>
      <c r="G21" s="750"/>
      <c r="H21" s="751">
        <f>((ROUND(F21,3)-ROUND(D21,3))*100)</f>
        <v>15.4</v>
      </c>
      <c r="I21" s="752"/>
      <c r="J21" s="747" t="e">
        <f>'Bell Wireless HIST p7'!D34</f>
        <v>#DIV/0!</v>
      </c>
      <c r="K21" s="748"/>
      <c r="L21" s="749">
        <f>L20/L16</f>
        <v>0.12445827314146016</v>
      </c>
      <c r="M21" s="750"/>
      <c r="N21" s="751" t="e">
        <f>((ROUND(L21,3)-ROUND(J21,3))*100)</f>
        <v>#DIV/0!</v>
      </c>
      <c r="O21" s="591"/>
      <c r="P21" s="583"/>
      <c r="Q21" s="55"/>
      <c r="R21" s="55"/>
      <c r="S21" s="55"/>
      <c r="T21" s="55"/>
      <c r="U21" s="55"/>
      <c r="V21" s="55"/>
    </row>
    <row r="22" spans="1:22" s="296" customFormat="1" ht="8.25" customHeight="1">
      <c r="B22" s="746"/>
      <c r="C22" s="753"/>
      <c r="D22" s="747"/>
      <c r="E22" s="748"/>
      <c r="F22" s="749"/>
      <c r="G22" s="750"/>
      <c r="H22" s="754"/>
      <c r="I22" s="755"/>
      <c r="J22" s="747"/>
      <c r="K22" s="748"/>
      <c r="L22" s="749"/>
      <c r="M22" s="750"/>
      <c r="N22" s="754"/>
      <c r="O22" s="591"/>
      <c r="P22" s="583"/>
      <c r="Q22" s="55"/>
      <c r="R22" s="55"/>
      <c r="S22" s="55"/>
      <c r="T22" s="55"/>
      <c r="U22" s="55"/>
      <c r="V22" s="55"/>
    </row>
    <row r="23" spans="1:22" s="296" customFormat="1" ht="19.5" customHeight="1">
      <c r="A23" s="298"/>
      <c r="B23" s="756" t="s">
        <v>319</v>
      </c>
      <c r="C23" s="756"/>
      <c r="D23" s="757"/>
      <c r="E23" s="758"/>
      <c r="F23" s="759"/>
      <c r="G23" s="760"/>
      <c r="H23" s="761"/>
      <c r="I23" s="762"/>
      <c r="J23" s="757"/>
      <c r="K23" s="758"/>
      <c r="L23" s="759"/>
      <c r="M23" s="760"/>
      <c r="N23" s="761"/>
      <c r="O23" s="591"/>
      <c r="P23" s="583"/>
      <c r="Q23" s="55"/>
      <c r="R23" s="55"/>
      <c r="S23" s="55"/>
      <c r="T23" s="55"/>
      <c r="U23" s="55"/>
      <c r="V23" s="55"/>
    </row>
    <row r="24" spans="1:22" s="296" customFormat="1" ht="18.75">
      <c r="B24" s="763" t="s">
        <v>250</v>
      </c>
      <c r="C24" s="763"/>
      <c r="D24" s="764">
        <f>'Bell Wireless HIST p7'!F37</f>
        <v>605034</v>
      </c>
      <c r="E24" s="765"/>
      <c r="F24" s="703">
        <f>'Bell Wireless HIST p7'!M37</f>
        <v>495076</v>
      </c>
      <c r="G24" s="766"/>
      <c r="H24" s="767">
        <f t="shared" ref="H24:H32" si="2">IF(OR(((ABS(D24-F24)/F24))&gt;100%,((ABS(D24-F24)/F24))&lt;-100%),"n.m.",((D24-F24)/ABS(F24)))</f>
        <v>0.22210327303282729</v>
      </c>
      <c r="I24" s="755"/>
      <c r="J24" s="764">
        <f>'Bell Wireless HIST p7'!D37</f>
        <v>1953912</v>
      </c>
      <c r="K24" s="765"/>
      <c r="L24" s="703">
        <f>'Bell Wireless HIST p7'!N37+'Bell Wireless HIST p7'!O37+'Bell Wireless HIST p7'!P37+'Bell Wireless HIST p7'!M37</f>
        <v>1653771</v>
      </c>
      <c r="M24" s="766"/>
      <c r="N24" s="767">
        <f t="shared" ref="N24:N33" si="3">IF(OR(((ABS(J24-L24)/L24))&gt;100%,((ABS(J24-L24)/L24))&lt;-100%),"n.m.",((J24-L24)/ABS(L24)))</f>
        <v>0.18148885184224417</v>
      </c>
      <c r="O24" s="591"/>
      <c r="P24" s="583"/>
      <c r="Q24" s="55"/>
      <c r="R24" s="55"/>
      <c r="S24" s="55"/>
      <c r="T24" s="55"/>
      <c r="U24" s="55"/>
      <c r="V24" s="55"/>
    </row>
    <row r="25" spans="1:22" s="296" customFormat="1" ht="18.75">
      <c r="B25" s="768" t="s">
        <v>243</v>
      </c>
      <c r="C25" s="768"/>
      <c r="D25" s="764">
        <f>'Bell Wireless HIST p7'!F38</f>
        <v>467294</v>
      </c>
      <c r="E25" s="765"/>
      <c r="F25" s="703">
        <f>'Bell Wireless HIST p7'!M38</f>
        <v>373621</v>
      </c>
      <c r="G25" s="766"/>
      <c r="H25" s="767">
        <f t="shared" si="2"/>
        <v>0.25071663530690191</v>
      </c>
      <c r="I25" s="755"/>
      <c r="J25" s="764">
        <f>'Bell Wireless HIST p7'!D38</f>
        <v>1355772</v>
      </c>
      <c r="K25" s="765"/>
      <c r="L25" s="703">
        <f>'Bell Wireless HIST p7'!N38+'Bell Wireless HIST p7'!O38+'Bell Wireless HIST p7'!P38+'Bell Wireless HIST p7'!M38</f>
        <v>1201659</v>
      </c>
      <c r="M25" s="766"/>
      <c r="N25" s="767">
        <f t="shared" si="3"/>
        <v>0.12825019410664756</v>
      </c>
      <c r="O25" s="591"/>
      <c r="P25" s="583"/>
      <c r="Q25" s="55"/>
      <c r="R25" s="55"/>
      <c r="S25" s="55"/>
      <c r="T25" s="55"/>
      <c r="U25" s="55"/>
      <c r="V25" s="55"/>
    </row>
    <row r="26" spans="1:22" s="296" customFormat="1" ht="18.75">
      <c r="B26" s="769" t="s">
        <v>244</v>
      </c>
      <c r="C26" s="769"/>
      <c r="D26" s="764">
        <f>'Bell Wireless HIST p7'!F39</f>
        <v>137740</v>
      </c>
      <c r="E26" s="770"/>
      <c r="F26" s="771">
        <f>'Bell Wireless HIST p7'!M39</f>
        <v>121455</v>
      </c>
      <c r="G26" s="766"/>
      <c r="H26" s="772">
        <f t="shared" si="2"/>
        <v>0.13408258202626488</v>
      </c>
      <c r="I26" s="755"/>
      <c r="J26" s="764">
        <f>'Bell Wireless HIST p7'!D39</f>
        <v>598140</v>
      </c>
      <c r="K26" s="770"/>
      <c r="L26" s="703">
        <f>'Bell Wireless HIST p7'!N39+'Bell Wireless HIST p7'!O39+'Bell Wireless HIST p7'!P39+'Bell Wireless HIST p7'!M39</f>
        <v>452112</v>
      </c>
      <c r="M26" s="766"/>
      <c r="N26" s="772">
        <f t="shared" si="3"/>
        <v>0.32299076335067417</v>
      </c>
      <c r="O26" s="591"/>
      <c r="P26" s="583"/>
      <c r="Q26" s="55"/>
      <c r="R26" s="55"/>
      <c r="S26" s="55"/>
      <c r="T26" s="55"/>
      <c r="U26" s="55"/>
      <c r="V26" s="55"/>
    </row>
    <row r="27" spans="1:22" s="296" customFormat="1" ht="18.75">
      <c r="B27" s="763" t="s">
        <v>251</v>
      </c>
      <c r="C27" s="763"/>
      <c r="D27" s="773">
        <f>'Bell Wireless HIST p7'!F40</f>
        <v>122621</v>
      </c>
      <c r="E27" s="765"/>
      <c r="F27" s="714">
        <f>'Bell Wireless HIST p7'!M40</f>
        <v>109726</v>
      </c>
      <c r="G27" s="766"/>
      <c r="H27" s="767">
        <f t="shared" si="2"/>
        <v>0.11752000437453293</v>
      </c>
      <c r="I27" s="755"/>
      <c r="J27" s="773">
        <f>'Bell Wireless HIST p7'!D40</f>
        <v>489901</v>
      </c>
      <c r="K27" s="765"/>
      <c r="L27" s="774">
        <f>'Bell Wireless HIST p7'!N40+'Bell Wireless HIST p7'!O40+'Bell Wireless HIST p7'!P40+'Bell Wireless HIST p7'!M40</f>
        <v>294842</v>
      </c>
      <c r="M27" s="766"/>
      <c r="N27" s="767">
        <f t="shared" si="3"/>
        <v>0.6615712822460843</v>
      </c>
      <c r="O27" s="591"/>
      <c r="P27" s="583"/>
      <c r="Q27" s="55"/>
      <c r="R27" s="55"/>
      <c r="S27" s="55"/>
      <c r="T27" s="55"/>
      <c r="U27" s="55"/>
      <c r="V27" s="55"/>
    </row>
    <row r="28" spans="1:22" s="296" customFormat="1" ht="18.75">
      <c r="B28" s="768" t="s">
        <v>243</v>
      </c>
      <c r="C28" s="768"/>
      <c r="D28" s="764">
        <f>'Bell Wireless HIST p7'!F41</f>
        <v>154617</v>
      </c>
      <c r="E28" s="765"/>
      <c r="F28" s="714">
        <f>'Bell Wireless HIST p7'!M41</f>
        <v>109527</v>
      </c>
      <c r="G28" s="766"/>
      <c r="H28" s="767">
        <f t="shared" si="2"/>
        <v>0.41167931195047797</v>
      </c>
      <c r="I28" s="755"/>
      <c r="J28" s="764">
        <f>'Bell Wireless HIST p7'!D41</f>
        <v>439842</v>
      </c>
      <c r="K28" s="765"/>
      <c r="L28" s="703">
        <f>'Bell Wireless HIST p7'!N41+'Bell Wireless HIST p7'!O41+'Bell Wireless HIST p7'!P41+'Bell Wireless HIST p7'!M41</f>
        <v>301706</v>
      </c>
      <c r="M28" s="766"/>
      <c r="N28" s="767">
        <f t="shared" si="3"/>
        <v>0.45784969473593501</v>
      </c>
      <c r="O28" s="297"/>
      <c r="P28" s="663"/>
    </row>
    <row r="29" spans="1:22" s="296" customFormat="1" ht="18.75">
      <c r="B29" s="769" t="s">
        <v>244</v>
      </c>
      <c r="C29" s="769"/>
      <c r="D29" s="764">
        <f>'Bell Wireless HIST p7'!F42</f>
        <v>-31996</v>
      </c>
      <c r="E29" s="770"/>
      <c r="F29" s="775">
        <f>'Bell Wireless HIST p7'!M42</f>
        <v>199</v>
      </c>
      <c r="G29" s="766"/>
      <c r="H29" s="772" t="str">
        <f t="shared" si="2"/>
        <v>n.m.</v>
      </c>
      <c r="I29" s="755"/>
      <c r="J29" s="764">
        <f>'Bell Wireless HIST p7'!D42</f>
        <v>50059</v>
      </c>
      <c r="K29" s="770"/>
      <c r="L29" s="775">
        <f>'Bell Wireless HIST p7'!N42+'Bell Wireless HIST p7'!O42+'Bell Wireless HIST p7'!P42+'Bell Wireless HIST p7'!M42</f>
        <v>-6864</v>
      </c>
      <c r="M29" s="766"/>
      <c r="N29" s="772" t="str">
        <f t="shared" si="3"/>
        <v>n.m.</v>
      </c>
      <c r="O29" s="297"/>
      <c r="P29" s="663"/>
    </row>
    <row r="30" spans="1:22" s="296" customFormat="1" ht="18.75">
      <c r="B30" s="763" t="s">
        <v>245</v>
      </c>
      <c r="C30" s="763"/>
      <c r="D30" s="776">
        <f>'Bell Wireless HIST p7'!F43</f>
        <v>9949086</v>
      </c>
      <c r="E30" s="765"/>
      <c r="F30" s="714">
        <f>'Bell Wireless HIST p7'!M43</f>
        <v>9459185.1253664009</v>
      </c>
      <c r="G30" s="766"/>
      <c r="H30" s="767">
        <f t="shared" si="2"/>
        <v>5.179102302584683E-2</v>
      </c>
      <c r="I30" s="755"/>
      <c r="J30" s="776">
        <f>'Bell Wireless HIST p7'!D43</f>
        <v>9949086</v>
      </c>
      <c r="K30" s="765"/>
      <c r="L30" s="777">
        <f>F30</f>
        <v>9459185.1253664009</v>
      </c>
      <c r="M30" s="766"/>
      <c r="N30" s="767">
        <f t="shared" si="3"/>
        <v>5.179102302584683E-2</v>
      </c>
      <c r="O30" s="297"/>
      <c r="P30" s="663"/>
    </row>
    <row r="31" spans="1:22" s="296" customFormat="1" ht="18.75">
      <c r="B31" s="778" t="s">
        <v>243</v>
      </c>
      <c r="C31" s="778"/>
      <c r="D31" s="779">
        <f>'Bell Wireless HIST p7'!F44</f>
        <v>9069887</v>
      </c>
      <c r="E31" s="765"/>
      <c r="F31" s="714">
        <f>'Bell Wireless HIST p7'!M44</f>
        <v>8630045.2253664006</v>
      </c>
      <c r="G31" s="766"/>
      <c r="H31" s="767">
        <f t="shared" si="2"/>
        <v>5.0966334839215789E-2</v>
      </c>
      <c r="I31" s="755"/>
      <c r="J31" s="779">
        <f>'Bell Wireless HIST p7'!D44</f>
        <v>9069887</v>
      </c>
      <c r="K31" s="765"/>
      <c r="L31" s="714">
        <f t="shared" ref="L31:L32" si="4">F31</f>
        <v>8630045.2253664006</v>
      </c>
      <c r="M31" s="766"/>
      <c r="N31" s="767">
        <f t="shared" si="3"/>
        <v>5.0966334839215789E-2</v>
      </c>
      <c r="O31" s="297"/>
      <c r="P31" s="663"/>
    </row>
    <row r="32" spans="1:22" s="296" customFormat="1" ht="18.75">
      <c r="B32" s="769" t="s">
        <v>244</v>
      </c>
      <c r="C32" s="769"/>
      <c r="D32" s="779">
        <f>'Bell Wireless HIST p7'!F45</f>
        <v>879199</v>
      </c>
      <c r="E32" s="770"/>
      <c r="F32" s="775">
        <f>'Bell Wireless HIST p7'!M45</f>
        <v>829139.9</v>
      </c>
      <c r="G32" s="780"/>
      <c r="H32" s="781">
        <f t="shared" si="2"/>
        <v>6.0374732900925376E-2</v>
      </c>
      <c r="I32" s="755"/>
      <c r="J32" s="779">
        <f>'Bell Wireless HIST p7'!D45</f>
        <v>879199</v>
      </c>
      <c r="K32" s="770"/>
      <c r="L32" s="775">
        <f t="shared" si="4"/>
        <v>829139.9</v>
      </c>
      <c r="M32" s="780"/>
      <c r="N32" s="781">
        <f t="shared" si="3"/>
        <v>6.0374732900925376E-2</v>
      </c>
      <c r="O32" s="297"/>
      <c r="P32" s="663"/>
    </row>
    <row r="33" spans="1:18" s="296" customFormat="1" ht="21.4" customHeight="1">
      <c r="B33" s="782" t="s">
        <v>320</v>
      </c>
      <c r="C33" s="782"/>
      <c r="D33" s="783">
        <f>'Bell Wireless HIST p7'!F46</f>
        <v>58.88</v>
      </c>
      <c r="E33" s="784"/>
      <c r="F33" s="785">
        <f>'Bell Wireless HIST p7'!M46</f>
        <v>58.608488800000003</v>
      </c>
      <c r="G33" s="780"/>
      <c r="H33" s="786">
        <f>IF(OR(((ABS(D33-F33)/F33))&gt;100%,((ABS(D33-F33)/F33))&lt;-100%),"n.m.",((D33-F33)/ABS(F33)))</f>
        <v>4.6326258458313811E-3</v>
      </c>
      <c r="I33" s="755"/>
      <c r="J33" s="783">
        <f>'Bell Wireless HIST p7'!D46</f>
        <v>59.3</v>
      </c>
      <c r="K33" s="784"/>
      <c r="L33" s="787">
        <f>'Bell Wireless HIST p7'!K46</f>
        <v>57.664423800000002</v>
      </c>
      <c r="M33" s="780"/>
      <c r="N33" s="786">
        <f t="shared" si="3"/>
        <v>2.8363696231019923E-2</v>
      </c>
      <c r="O33" s="297"/>
      <c r="P33" s="663"/>
    </row>
    <row r="34" spans="1:18" s="296" customFormat="1" ht="21.4" hidden="1" customHeight="1">
      <c r="B34" s="763"/>
      <c r="C34" s="763"/>
      <c r="D34" s="788"/>
      <c r="E34" s="765"/>
      <c r="F34" s="789"/>
      <c r="G34" s="780"/>
      <c r="H34" s="767"/>
      <c r="I34" s="755"/>
      <c r="J34" s="788"/>
      <c r="K34" s="765"/>
      <c r="L34" s="789"/>
      <c r="M34" s="780"/>
      <c r="N34" s="767"/>
      <c r="O34" s="297"/>
      <c r="P34" s="663"/>
    </row>
    <row r="35" spans="1:18" s="296" customFormat="1" ht="21">
      <c r="B35" s="763" t="s">
        <v>321</v>
      </c>
      <c r="C35" s="763"/>
      <c r="D35" s="790">
        <f>'Bell Wireless HIST p7'!F48</f>
        <v>1.6299999999999999E-2</v>
      </c>
      <c r="E35" s="765"/>
      <c r="F35" s="791">
        <f>'Bell Wireless HIST p7'!M48</f>
        <v>1.37295E-2</v>
      </c>
      <c r="G35" s="780"/>
      <c r="H35" s="792">
        <f>((ROUND(F35,4)-ROUND(D35,4))*100)</f>
        <v>-0.25999999999999979</v>
      </c>
      <c r="I35" s="755"/>
      <c r="J35" s="790">
        <f>'Bell Wireless HIST p7'!D48</f>
        <v>1.2699999999999999E-2</v>
      </c>
      <c r="K35" s="765"/>
      <c r="L35" s="791">
        <f>'Bell Wireless HIST p7'!K48</f>
        <v>1.23074E-2</v>
      </c>
      <c r="M35" s="780"/>
      <c r="N35" s="792">
        <f>((ROUND(L35,4)-ROUND(J35,4))*100)</f>
        <v>-3.9999999999999931E-2</v>
      </c>
      <c r="O35" s="297"/>
      <c r="P35" s="663"/>
    </row>
    <row r="36" spans="1:18" s="296" customFormat="1" ht="18.75">
      <c r="B36" s="768" t="s">
        <v>243</v>
      </c>
      <c r="C36" s="768"/>
      <c r="D36" s="790">
        <f>'Bell Wireless HIST p7'!F49</f>
        <v>1.2200000000000001E-2</v>
      </c>
      <c r="E36" s="765"/>
      <c r="F36" s="791">
        <f>'Bell Wireless HIST p7'!M49</f>
        <v>1.0782E-2</v>
      </c>
      <c r="G36" s="780"/>
      <c r="H36" s="792">
        <f t="shared" ref="H36:H37" si="5">((ROUND(F36,4)-ROUND(D36,4))*100)</f>
        <v>-0.14000000000000001</v>
      </c>
      <c r="I36" s="755"/>
      <c r="J36" s="790">
        <f>'Bell Wireless HIST p7'!D49</f>
        <v>9.1999999999999998E-3</v>
      </c>
      <c r="K36" s="765"/>
      <c r="L36" s="791">
        <f>'Bell Wireless HIST p7'!K49</f>
        <v>9.3212E-3</v>
      </c>
      <c r="M36" s="780"/>
      <c r="N36" s="792">
        <f t="shared" ref="N36:N37" si="6">((ROUND(L36,4)-ROUND(J36,4))*100)</f>
        <v>9.9999999999999395E-3</v>
      </c>
      <c r="O36" s="297"/>
      <c r="P36" s="663"/>
    </row>
    <row r="37" spans="1:18" s="296" customFormat="1" ht="18.75">
      <c r="B37" s="778" t="s">
        <v>244</v>
      </c>
      <c r="C37" s="778"/>
      <c r="D37" s="790">
        <f>'Bell Wireless HIST p7'!F50</f>
        <v>5.74E-2</v>
      </c>
      <c r="E37" s="793"/>
      <c r="F37" s="791">
        <f>'Bell Wireless HIST p7'!M50</f>
        <v>4.4151200000000002E-2</v>
      </c>
      <c r="G37" s="794"/>
      <c r="H37" s="792">
        <f t="shared" si="5"/>
        <v>-1.3199999999999996</v>
      </c>
      <c r="I37" s="755"/>
      <c r="J37" s="790">
        <f>'Bell Wireless HIST p7'!D50</f>
        <v>4.8500000000000001E-2</v>
      </c>
      <c r="K37" s="793"/>
      <c r="L37" s="791">
        <f>'Bell Wireless HIST p7'!K50</f>
        <v>4.3075099999999998E-2</v>
      </c>
      <c r="M37" s="794"/>
      <c r="N37" s="792">
        <f t="shared" si="6"/>
        <v>-0.54000000000000026</v>
      </c>
      <c r="O37" s="297"/>
      <c r="P37" s="663"/>
    </row>
    <row r="38" spans="1:18" s="301" customFormat="1" ht="21.75">
      <c r="A38" s="299"/>
      <c r="B38" s="756" t="s">
        <v>322</v>
      </c>
      <c r="C38" s="756"/>
      <c r="D38" s="795"/>
      <c r="E38" s="796"/>
      <c r="F38" s="797"/>
      <c r="G38" s="798"/>
      <c r="H38" s="799"/>
      <c r="I38" s="800"/>
      <c r="J38" s="795"/>
      <c r="K38" s="796"/>
      <c r="L38" s="797"/>
      <c r="M38" s="798"/>
      <c r="N38" s="799"/>
      <c r="O38" s="300"/>
      <c r="P38" s="337"/>
    </row>
    <row r="39" spans="1:18" s="296" customFormat="1" ht="18.75">
      <c r="B39" s="763" t="s">
        <v>305</v>
      </c>
      <c r="C39" s="763"/>
      <c r="D39" s="764">
        <f>'Bell Wireless HIST p7'!F52</f>
        <v>104447</v>
      </c>
      <c r="E39" s="793"/>
      <c r="F39" s="703">
        <f>'Bell Wireless HIST p7'!M52</f>
        <v>38998</v>
      </c>
      <c r="G39" s="794"/>
      <c r="H39" s="767" t="str">
        <f t="shared" ref="H39:H40" si="7">IF(OR(((ABS(D39-F39)/F39))&gt;100%,((ABS(D39-F39)/F39))&lt;-100%),"n.m.",((D39-F39)/ABS(F39)))</f>
        <v>n.m.</v>
      </c>
      <c r="I39" s="755"/>
      <c r="J39" s="764">
        <f>'Bell Wireless HIST p7'!D52</f>
        <v>202024</v>
      </c>
      <c r="K39" s="793"/>
      <c r="L39" s="703">
        <f>'Bell Wireless HIST p7'!N52+'Bell Wireless HIST p7'!O52+'Bell Wireless HIST p7'!P52+'Bell Wireless HIST p7'!M52</f>
        <v>193641</v>
      </c>
      <c r="M39" s="794"/>
      <c r="N39" s="767">
        <f t="shared" ref="N39:N40" si="8">IF(OR(((ABS(J39-L39)/L39))&gt;100%,((ABS(J39-L39)/L39))&lt;-100%),"n.m.",((J39-L39)/ABS(L39)))</f>
        <v>4.3291451707024857E-2</v>
      </c>
      <c r="O39" s="297"/>
      <c r="P39" s="663"/>
    </row>
    <row r="40" spans="1:18" s="296" customFormat="1" ht="19.5" thickBot="1">
      <c r="A40" s="302"/>
      <c r="B40" s="763" t="s">
        <v>246</v>
      </c>
      <c r="C40" s="763"/>
      <c r="D40" s="801">
        <f>'Bell Wireless HIST p7'!F53</f>
        <v>2451818</v>
      </c>
      <c r="E40" s="793"/>
      <c r="F40" s="802">
        <f>'Bell Wireless HIST p7'!M53</f>
        <v>2249794</v>
      </c>
      <c r="G40" s="794"/>
      <c r="H40" s="767">
        <f t="shared" si="7"/>
        <v>8.9796665828071373E-2</v>
      </c>
      <c r="I40" s="752"/>
      <c r="J40" s="801">
        <f>'Bell Wireless HIST p7'!D53</f>
        <v>2451818</v>
      </c>
      <c r="K40" s="793"/>
      <c r="L40" s="703">
        <f>'Bell Wireless HIST p7'!K53</f>
        <v>2249794</v>
      </c>
      <c r="M40" s="794"/>
      <c r="N40" s="767">
        <f t="shared" si="8"/>
        <v>8.9796665828071373E-2</v>
      </c>
      <c r="O40" s="303"/>
      <c r="P40" s="664"/>
      <c r="Q40" s="302"/>
      <c r="R40" s="302"/>
    </row>
    <row r="41" spans="1:18" s="296" customFormat="1" ht="9" customHeight="1" thickTop="1">
      <c r="A41" s="302"/>
      <c r="B41" s="666"/>
      <c r="C41" s="666"/>
      <c r="D41" s="666"/>
      <c r="E41" s="666"/>
      <c r="F41" s="666"/>
      <c r="G41" s="666"/>
      <c r="H41" s="666"/>
      <c r="I41" s="304"/>
      <c r="J41" s="666"/>
      <c r="K41" s="305"/>
      <c r="L41" s="305"/>
      <c r="M41" s="306"/>
      <c r="N41" s="303"/>
      <c r="O41" s="303"/>
      <c r="P41" s="664"/>
      <c r="Q41" s="302"/>
      <c r="R41" s="302"/>
    </row>
    <row r="42" spans="1:18" ht="18.75" customHeight="1">
      <c r="A42" s="307"/>
      <c r="B42" s="667" t="s">
        <v>76</v>
      </c>
      <c r="C42" s="668"/>
      <c r="D42" s="669"/>
      <c r="E42" s="669"/>
      <c r="F42" s="669"/>
      <c r="G42" s="669"/>
      <c r="H42" s="669"/>
      <c r="I42" s="670"/>
      <c r="J42" s="671"/>
      <c r="K42" s="671"/>
      <c r="L42" s="671"/>
      <c r="M42" s="671"/>
      <c r="N42" s="671"/>
      <c r="O42" s="307"/>
      <c r="P42" s="665"/>
      <c r="Q42" s="307"/>
      <c r="R42" s="307"/>
    </row>
    <row r="43" spans="1:18" ht="7.5" customHeight="1">
      <c r="A43" s="307"/>
      <c r="B43" s="672"/>
      <c r="C43" s="673"/>
      <c r="D43" s="669"/>
      <c r="E43" s="669"/>
      <c r="F43" s="669"/>
      <c r="G43" s="669"/>
      <c r="H43" s="669"/>
      <c r="I43" s="670"/>
      <c r="J43" s="671"/>
      <c r="K43" s="671"/>
      <c r="L43" s="671"/>
      <c r="M43" s="671"/>
      <c r="N43" s="671"/>
      <c r="O43" s="307"/>
      <c r="P43" s="665"/>
      <c r="Q43" s="307"/>
      <c r="R43" s="307"/>
    </row>
    <row r="44" spans="1:18" ht="31.5" customHeight="1">
      <c r="A44" s="307"/>
      <c r="B44" s="674" t="s">
        <v>242</v>
      </c>
      <c r="C44" s="1566" t="s">
        <v>290</v>
      </c>
      <c r="D44" s="1566"/>
      <c r="E44" s="1566"/>
      <c r="F44" s="1566"/>
      <c r="G44" s="1566"/>
      <c r="H44" s="1566"/>
      <c r="I44" s="1566"/>
      <c r="J44" s="1566"/>
      <c r="K44" s="1566"/>
      <c r="L44" s="1566"/>
      <c r="M44" s="1566"/>
      <c r="N44" s="1566"/>
      <c r="O44" s="661"/>
      <c r="P44" s="665"/>
      <c r="Q44" s="307"/>
      <c r="R44" s="307"/>
    </row>
    <row r="45" spans="1:18" s="308" customFormat="1" ht="20.25" hidden="1" customHeight="1">
      <c r="B45" s="636" t="s">
        <v>301</v>
      </c>
      <c r="C45" s="1567" t="s">
        <v>302</v>
      </c>
      <c r="D45" s="1567"/>
      <c r="E45" s="1567"/>
      <c r="F45" s="1567"/>
      <c r="G45" s="1567"/>
      <c r="H45" s="1567"/>
      <c r="I45" s="1567"/>
      <c r="J45" s="1567"/>
      <c r="K45" s="1567"/>
      <c r="L45" s="1567"/>
      <c r="M45" s="1567"/>
      <c r="N45" s="1567"/>
      <c r="O45" s="1567"/>
      <c r="P45" s="1567"/>
    </row>
    <row r="46" spans="1:18" s="308" customFormat="1" ht="20.25" customHeight="1">
      <c r="B46" s="56"/>
      <c r="C46" s="56"/>
      <c r="D46" s="56"/>
      <c r="E46" s="56"/>
      <c r="F46" s="56"/>
      <c r="G46" s="56"/>
      <c r="H46" s="56"/>
      <c r="I46" s="56"/>
      <c r="J46" s="56"/>
      <c r="K46" s="56"/>
      <c r="L46" s="56"/>
      <c r="M46" s="56"/>
      <c r="N46" s="56"/>
      <c r="O46" s="56"/>
    </row>
    <row r="47" spans="1:18" ht="17.25" customHeight="1">
      <c r="A47" s="307"/>
      <c r="B47" s="56"/>
      <c r="C47" s="56"/>
      <c r="D47" s="56"/>
      <c r="E47" s="56"/>
      <c r="F47" s="56"/>
      <c r="G47" s="56"/>
      <c r="H47" s="56"/>
      <c r="I47" s="56"/>
      <c r="J47" s="56"/>
      <c r="K47" s="56"/>
      <c r="L47" s="56"/>
      <c r="M47" s="56"/>
      <c r="N47" s="56"/>
      <c r="O47" s="56"/>
      <c r="P47" s="307"/>
      <c r="Q47" s="307"/>
      <c r="R47" s="307"/>
    </row>
    <row r="48" spans="1:18" s="308" customFormat="1" ht="21" customHeight="1">
      <c r="B48" s="56"/>
      <c r="C48" s="56"/>
      <c r="D48" s="56"/>
      <c r="E48" s="56"/>
      <c r="F48" s="56"/>
      <c r="G48" s="56"/>
      <c r="H48" s="56"/>
      <c r="I48" s="56"/>
      <c r="J48" s="56"/>
      <c r="K48" s="56"/>
      <c r="L48" s="56"/>
      <c r="M48" s="56"/>
      <c r="N48" s="56"/>
      <c r="O48" s="56"/>
    </row>
    <row r="49" spans="2:15" s="308" customFormat="1" ht="21" customHeight="1">
      <c r="B49" s="55"/>
      <c r="C49" s="55"/>
      <c r="D49" s="55"/>
      <c r="E49" s="55"/>
      <c r="F49" s="55"/>
      <c r="G49" s="55"/>
      <c r="H49" s="55"/>
      <c r="I49" s="55"/>
      <c r="J49" s="55"/>
      <c r="K49" s="55"/>
      <c r="L49" s="55"/>
      <c r="M49" s="55"/>
      <c r="N49" s="55"/>
      <c r="O49" s="55"/>
    </row>
    <row r="50" spans="2:15" ht="20.25" customHeight="1">
      <c r="B50" s="55"/>
      <c r="C50" s="55"/>
      <c r="D50" s="55"/>
      <c r="E50" s="55"/>
      <c r="F50" s="55"/>
      <c r="G50" s="55"/>
      <c r="H50" s="55"/>
      <c r="I50" s="55"/>
      <c r="J50" s="55"/>
      <c r="K50" s="55"/>
      <c r="L50" s="55"/>
      <c r="M50" s="55"/>
      <c r="N50" s="55"/>
      <c r="O50" s="55"/>
    </row>
    <row r="51" spans="2:15" s="308" customFormat="1" ht="21" customHeight="1">
      <c r="B51" s="55"/>
      <c r="C51" s="55"/>
      <c r="D51" s="55"/>
      <c r="E51" s="55"/>
      <c r="F51" s="55"/>
      <c r="G51" s="55"/>
      <c r="H51" s="55"/>
      <c r="I51" s="55"/>
      <c r="J51" s="55"/>
      <c r="K51" s="55"/>
      <c r="L51" s="55"/>
      <c r="M51" s="55"/>
      <c r="N51" s="55"/>
      <c r="O51" s="55"/>
    </row>
    <row r="52" spans="2:15" s="308" customFormat="1" ht="21" customHeight="1">
      <c r="B52" s="55"/>
      <c r="C52" s="55"/>
      <c r="D52" s="55"/>
      <c r="E52" s="55"/>
      <c r="F52" s="55"/>
      <c r="G52" s="55"/>
      <c r="H52" s="55"/>
      <c r="I52" s="55"/>
      <c r="J52" s="55"/>
      <c r="K52" s="55"/>
      <c r="L52" s="55"/>
      <c r="M52" s="55"/>
      <c r="N52" s="55"/>
      <c r="O52" s="55"/>
    </row>
    <row r="53" spans="2:15" ht="22.5" customHeight="1">
      <c r="B53" s="55"/>
      <c r="C53" s="55"/>
      <c r="D53" s="55"/>
      <c r="E53" s="55"/>
      <c r="F53" s="55"/>
      <c r="G53" s="55"/>
      <c r="H53" s="55"/>
      <c r="I53" s="55"/>
      <c r="J53" s="55"/>
      <c r="K53" s="55"/>
      <c r="L53" s="55"/>
      <c r="M53" s="55"/>
      <c r="N53" s="55"/>
      <c r="O53" s="55"/>
    </row>
    <row r="54" spans="2:15" ht="24.75" customHeight="1">
      <c r="B54" s="55"/>
      <c r="C54" s="55"/>
      <c r="D54" s="55"/>
      <c r="E54" s="55"/>
      <c r="F54" s="55"/>
      <c r="G54" s="55"/>
      <c r="H54" s="55"/>
      <c r="I54" s="55"/>
      <c r="J54" s="55"/>
      <c r="K54" s="55"/>
      <c r="L54" s="55"/>
      <c r="M54" s="55"/>
      <c r="N54" s="55"/>
      <c r="O54" s="55"/>
    </row>
    <row r="55" spans="2:15" ht="21" customHeight="1">
      <c r="B55" s="55"/>
      <c r="C55" s="55"/>
      <c r="D55" s="55"/>
      <c r="E55" s="55"/>
      <c r="F55" s="55"/>
      <c r="G55" s="55"/>
      <c r="H55" s="55"/>
      <c r="I55" s="55"/>
      <c r="J55" s="55"/>
      <c r="K55" s="55"/>
      <c r="L55" s="55"/>
      <c r="M55" s="55"/>
      <c r="N55" s="55"/>
      <c r="O55" s="55"/>
    </row>
    <row r="56" spans="2:15" ht="21" customHeight="1">
      <c r="B56" s="55"/>
      <c r="C56" s="55"/>
      <c r="D56" s="55"/>
      <c r="E56" s="55"/>
      <c r="F56" s="55"/>
      <c r="G56" s="55"/>
      <c r="H56" s="55"/>
      <c r="I56" s="55"/>
      <c r="J56" s="55"/>
      <c r="K56" s="55"/>
      <c r="L56" s="55"/>
      <c r="M56" s="55"/>
      <c r="N56" s="55"/>
      <c r="O56" s="55"/>
    </row>
    <row r="57" spans="2:15" ht="8.25" customHeight="1">
      <c r="B57" s="55"/>
      <c r="C57" s="55"/>
      <c r="D57" s="55"/>
      <c r="E57" s="55"/>
      <c r="F57" s="55"/>
      <c r="G57" s="55"/>
      <c r="H57" s="55"/>
      <c r="I57" s="55"/>
      <c r="J57" s="55"/>
      <c r="K57" s="55"/>
      <c r="L57" s="55"/>
      <c r="M57" s="55"/>
      <c r="N57" s="55"/>
      <c r="O57" s="55"/>
    </row>
    <row r="58" spans="2:15" ht="0.75" customHeight="1">
      <c r="B58" s="55"/>
      <c r="C58" s="55"/>
      <c r="D58" s="55"/>
      <c r="E58" s="55"/>
      <c r="F58" s="55"/>
      <c r="G58" s="55"/>
      <c r="H58" s="55"/>
      <c r="I58" s="55"/>
      <c r="J58" s="55"/>
      <c r="K58" s="55"/>
      <c r="L58" s="55"/>
      <c r="M58" s="55"/>
      <c r="N58" s="55"/>
      <c r="O58" s="55"/>
    </row>
    <row r="59" spans="2:15" ht="23.25" hidden="1" customHeight="1">
      <c r="B59" s="55"/>
      <c r="C59" s="55"/>
      <c r="D59" s="55"/>
      <c r="E59" s="55"/>
      <c r="F59" s="55"/>
      <c r="G59" s="55"/>
      <c r="H59" s="55"/>
      <c r="I59" s="55"/>
      <c r="J59" s="55"/>
      <c r="K59" s="55"/>
      <c r="L59" s="55"/>
      <c r="M59" s="55"/>
      <c r="N59" s="55"/>
      <c r="O59" s="55"/>
    </row>
    <row r="60" spans="2:15" ht="17.25" customHeight="1" outlineLevel="1">
      <c r="B60" s="55"/>
      <c r="C60" s="55"/>
      <c r="D60" s="55"/>
      <c r="E60" s="55"/>
      <c r="F60" s="55"/>
      <c r="G60" s="55"/>
      <c r="H60" s="55"/>
      <c r="I60" s="55"/>
      <c r="J60" s="55"/>
      <c r="K60" s="55"/>
      <c r="L60" s="55"/>
      <c r="M60" s="55"/>
      <c r="N60" s="55"/>
      <c r="O60" s="55"/>
    </row>
    <row r="61" spans="2:15" ht="15.75" customHeight="1" outlineLevel="1">
      <c r="B61" s="55"/>
      <c r="C61" s="55"/>
      <c r="D61" s="55"/>
      <c r="E61" s="55"/>
      <c r="F61" s="55"/>
      <c r="G61" s="55"/>
      <c r="H61" s="55"/>
      <c r="I61" s="55"/>
      <c r="J61" s="55"/>
      <c r="K61" s="55"/>
      <c r="L61" s="55"/>
      <c r="M61" s="55"/>
      <c r="N61" s="55"/>
      <c r="O61" s="55"/>
    </row>
    <row r="62" spans="2:15" ht="16.5" customHeight="1" outlineLevel="1">
      <c r="B62" s="55"/>
      <c r="C62" s="55"/>
      <c r="D62" s="55"/>
      <c r="E62" s="55"/>
      <c r="F62" s="55"/>
      <c r="G62" s="55"/>
      <c r="H62" s="55"/>
      <c r="I62" s="55"/>
      <c r="J62" s="55"/>
      <c r="K62" s="55"/>
      <c r="L62" s="55"/>
      <c r="M62" s="55"/>
      <c r="N62" s="55"/>
      <c r="O62" s="55"/>
    </row>
    <row r="63" spans="2:15" ht="18" customHeight="1" outlineLevel="1">
      <c r="B63" s="55"/>
      <c r="C63" s="55"/>
      <c r="D63" s="55"/>
      <c r="E63" s="55"/>
      <c r="F63" s="55"/>
      <c r="G63" s="55"/>
      <c r="H63" s="55"/>
      <c r="I63" s="55"/>
      <c r="J63" s="55"/>
      <c r="K63" s="55"/>
      <c r="L63" s="55"/>
      <c r="M63" s="55"/>
      <c r="N63" s="55"/>
      <c r="O63" s="55"/>
    </row>
    <row r="64" spans="2:15" ht="36" customHeight="1">
      <c r="B64" s="55"/>
      <c r="C64" s="55"/>
      <c r="D64" s="55"/>
      <c r="E64" s="55"/>
      <c r="F64" s="55"/>
      <c r="G64" s="55"/>
      <c r="H64" s="55"/>
      <c r="I64" s="55"/>
      <c r="J64" s="55"/>
      <c r="K64" s="55"/>
      <c r="L64" s="55"/>
      <c r="M64" s="55"/>
      <c r="N64" s="55"/>
      <c r="O64" s="55"/>
    </row>
    <row r="65" spans="2:15">
      <c r="B65" s="55"/>
      <c r="C65" s="55"/>
      <c r="D65" s="55"/>
      <c r="E65" s="55"/>
      <c r="F65" s="55"/>
      <c r="G65" s="55"/>
      <c r="H65" s="55"/>
      <c r="I65" s="55"/>
      <c r="J65" s="55"/>
      <c r="K65" s="55"/>
      <c r="L65" s="55"/>
      <c r="M65" s="55"/>
      <c r="N65" s="55"/>
      <c r="O65" s="55"/>
    </row>
    <row r="66" spans="2:15">
      <c r="L66" s="652"/>
    </row>
  </sheetData>
  <mergeCells count="2">
    <mergeCell ref="C44:N44"/>
    <mergeCell ref="C45:P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6</oddFooter>
  </headerFooter>
  <rowBreaks count="1" manualBreakCount="1">
    <brk id="63" min="1" max="12" man="1"/>
  </row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1441" r:id="rId7" name="FPMExcelClientSheetOptionstb1">
          <controlPr defaultSize="0" autoLine="0" r:id="rId8">
            <anchor moveWithCells="1" sizeWithCells="1">
              <from>
                <xdr:col>0</xdr:col>
                <xdr:colOff>0</xdr:colOff>
                <xdr:row>0</xdr:row>
                <xdr:rowOff>0</xdr:rowOff>
              </from>
              <to>
                <xdr:col>0</xdr:col>
                <xdr:colOff>38100</xdr:colOff>
                <xdr:row>0</xdr:row>
                <xdr:rowOff>9525</xdr:rowOff>
              </to>
            </anchor>
          </controlPr>
        </control>
      </mc:Choice>
      <mc:Fallback>
        <control shapeId="61441" r:id="rId7" name="FPMExcelClientSheetOptionstb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6" tint="0.59999389629810485"/>
    <pageSetUpPr fitToPage="1"/>
  </sheetPr>
  <dimension ref="A1:AB66"/>
  <sheetViews>
    <sheetView showGridLines="0" view="pageBreakPreview" topLeftCell="B12" zoomScale="80" zoomScaleNormal="70" zoomScaleSheetLayoutView="80" workbookViewId="0">
      <selection activeCell="C12" sqref="C12"/>
    </sheetView>
  </sheetViews>
  <sheetFormatPr defaultColWidth="9.140625" defaultRowHeight="19.5" outlineLevelRow="1" outlineLevelCol="1"/>
  <cols>
    <col min="1" max="1" width="30.140625" style="313" hidden="1" customWidth="1" outlineLevel="1"/>
    <col min="2" max="2" width="3.7109375" style="313" customWidth="1" collapsed="1"/>
    <col min="3" max="3" width="102.85546875" style="313" customWidth="1"/>
    <col min="4" max="4" width="16.7109375" style="313" customWidth="1"/>
    <col min="5" max="5" width="2" style="344" customWidth="1"/>
    <col min="6" max="6" width="17.7109375" style="313" customWidth="1" outlineLevel="1"/>
    <col min="7" max="7" width="17.7109375" style="313" customWidth="1"/>
    <col min="8" max="8" width="16.7109375" style="318" customWidth="1"/>
    <col min="9" max="9" width="16.7109375" style="313" customWidth="1"/>
    <col min="10" max="10" width="2" style="344" customWidth="1"/>
    <col min="11" max="11" width="16.7109375" style="313" customWidth="1"/>
    <col min="12" max="12" width="2" style="344" customWidth="1"/>
    <col min="13" max="13" width="16.7109375" style="318" customWidth="1"/>
    <col min="14" max="15" width="16.7109375" style="313" customWidth="1"/>
    <col min="16" max="16" width="16.7109375" style="318" customWidth="1"/>
    <col min="17" max="17" width="7" style="344" customWidth="1"/>
    <col min="18" max="18" width="17" style="318" customWidth="1" collapsed="1"/>
    <col min="19" max="19" width="15.7109375" style="319" bestFit="1" customWidth="1"/>
    <col min="20" max="20" width="10.85546875" style="313" bestFit="1" customWidth="1"/>
    <col min="21" max="16384" width="9.140625" style="313"/>
  </cols>
  <sheetData>
    <row r="1" spans="1:28" hidden="1" outlineLevel="1">
      <c r="A1" s="69" t="s">
        <v>228</v>
      </c>
      <c r="B1" s="69" t="s">
        <v>229</v>
      </c>
      <c r="C1" s="69"/>
      <c r="D1" s="69"/>
      <c r="E1" s="309"/>
      <c r="F1" s="69"/>
      <c r="G1" s="69"/>
      <c r="H1" s="310"/>
      <c r="I1" s="69"/>
      <c r="J1" s="309"/>
      <c r="K1" s="69"/>
      <c r="L1" s="309"/>
      <c r="M1" s="310"/>
      <c r="N1" s="69"/>
      <c r="O1" s="69"/>
      <c r="P1" s="310"/>
      <c r="Q1" s="309"/>
      <c r="R1" s="311"/>
      <c r="S1" s="312"/>
      <c r="T1" s="69"/>
      <c r="U1" s="69"/>
      <c r="V1" s="69"/>
      <c r="W1" s="69"/>
      <c r="X1" s="69"/>
      <c r="Y1" s="69"/>
      <c r="Z1" s="69"/>
      <c r="AA1" s="69"/>
      <c r="AB1" s="69"/>
    </row>
    <row r="2" spans="1:28" hidden="1" outlineLevel="1">
      <c r="A2" s="69" t="s">
        <v>27</v>
      </c>
      <c r="B2" s="69" t="s">
        <v>162</v>
      </c>
      <c r="C2" s="69"/>
      <c r="D2" s="69"/>
      <c r="E2" s="309"/>
      <c r="F2" s="69"/>
      <c r="G2" s="69"/>
      <c r="H2" s="310"/>
      <c r="I2" s="69"/>
      <c r="J2" s="309"/>
      <c r="K2" s="69"/>
      <c r="L2" s="309"/>
      <c r="M2" s="310"/>
      <c r="N2" s="69"/>
      <c r="O2" s="69"/>
      <c r="P2" s="310"/>
      <c r="Q2" s="309"/>
      <c r="R2" s="310"/>
      <c r="S2" s="312"/>
      <c r="T2" s="69"/>
      <c r="U2" s="69"/>
      <c r="V2" s="69"/>
      <c r="W2" s="69"/>
      <c r="X2" s="69"/>
      <c r="Y2" s="69"/>
      <c r="Z2" s="69"/>
      <c r="AA2" s="69"/>
      <c r="AB2" s="69"/>
    </row>
    <row r="3" spans="1:28" hidden="1" outlineLevel="1">
      <c r="A3" s="69" t="s">
        <v>213</v>
      </c>
      <c r="B3" s="69" t="s">
        <v>27</v>
      </c>
      <c r="C3" s="69" t="s">
        <v>143</v>
      </c>
      <c r="D3" s="69"/>
      <c r="E3" s="309"/>
      <c r="F3" s="69"/>
      <c r="G3" s="69"/>
      <c r="H3" s="310"/>
      <c r="I3" s="69"/>
      <c r="J3" s="309"/>
      <c r="K3" s="69"/>
      <c r="L3" s="309"/>
      <c r="M3" s="310"/>
      <c r="N3" s="69"/>
      <c r="O3" s="69"/>
      <c r="P3" s="310"/>
      <c r="Q3" s="309"/>
      <c r="R3" s="314"/>
      <c r="S3" s="312"/>
      <c r="T3" s="69"/>
      <c r="U3" s="69"/>
      <c r="V3" s="69"/>
      <c r="W3" s="69"/>
      <c r="X3" s="69"/>
      <c r="Y3" s="69"/>
      <c r="Z3" s="69"/>
      <c r="AA3" s="69"/>
      <c r="AB3" s="69"/>
    </row>
    <row r="4" spans="1:28" hidden="1" outlineLevel="1">
      <c r="A4" s="69" t="s">
        <v>144</v>
      </c>
      <c r="B4" s="69" t="s">
        <v>163</v>
      </c>
      <c r="C4" s="69"/>
      <c r="D4" s="69"/>
      <c r="E4" s="309"/>
      <c r="F4" s="69"/>
      <c r="G4" s="69"/>
      <c r="H4" s="310"/>
      <c r="I4" s="69"/>
      <c r="J4" s="309"/>
      <c r="K4" s="69"/>
      <c r="L4" s="309"/>
      <c r="M4" s="310"/>
      <c r="N4" s="69"/>
      <c r="O4" s="69"/>
      <c r="P4" s="310"/>
      <c r="Q4" s="309"/>
      <c r="R4" s="310"/>
      <c r="S4" s="312"/>
      <c r="T4" s="69"/>
      <c r="U4" s="69"/>
      <c r="V4" s="69"/>
      <c r="W4" s="69"/>
      <c r="X4" s="69"/>
      <c r="Y4" s="69"/>
      <c r="Z4" s="69"/>
      <c r="AA4" s="69"/>
      <c r="AB4" s="69"/>
    </row>
    <row r="5" spans="1:28" hidden="1" outlineLevel="1">
      <c r="A5" s="69" t="s">
        <v>145</v>
      </c>
      <c r="B5" s="69" t="s">
        <v>143</v>
      </c>
      <c r="C5" s="69"/>
      <c r="D5" s="69"/>
      <c r="E5" s="309"/>
      <c r="F5" s="69"/>
      <c r="G5" s="69"/>
      <c r="H5" s="310"/>
      <c r="I5" s="69"/>
      <c r="J5" s="309"/>
      <c r="K5" s="69"/>
      <c r="L5" s="309"/>
      <c r="M5" s="310"/>
      <c r="N5" s="69"/>
      <c r="O5" s="69"/>
      <c r="P5" s="310"/>
      <c r="Q5" s="309"/>
      <c r="R5" s="310"/>
      <c r="S5" s="312"/>
      <c r="T5" s="69"/>
      <c r="U5" s="69"/>
      <c r="V5" s="69"/>
      <c r="W5" s="69"/>
      <c r="X5" s="69"/>
      <c r="Y5" s="69"/>
      <c r="Z5" s="69"/>
      <c r="AA5" s="69"/>
      <c r="AB5" s="69"/>
    </row>
    <row r="6" spans="1:28" ht="17.25" hidden="1" customHeight="1" outlineLevel="1">
      <c r="A6" s="69" t="s">
        <v>146</v>
      </c>
      <c r="B6" s="315" t="s">
        <v>164</v>
      </c>
      <c r="C6" s="315"/>
      <c r="D6" s="315"/>
      <c r="E6" s="316"/>
      <c r="F6" s="315"/>
      <c r="G6" s="315"/>
      <c r="H6" s="317"/>
      <c r="I6" s="315"/>
      <c r="J6" s="316"/>
      <c r="K6" s="315"/>
      <c r="L6" s="316"/>
      <c r="M6" s="317"/>
      <c r="N6" s="315"/>
      <c r="O6" s="315"/>
      <c r="P6" s="317"/>
      <c r="Q6" s="316"/>
      <c r="V6" s="69"/>
      <c r="W6" s="69"/>
      <c r="X6" s="69"/>
      <c r="Y6" s="69"/>
      <c r="Z6" s="69"/>
      <c r="AA6" s="69"/>
      <c r="AB6" s="69"/>
    </row>
    <row r="7" spans="1:28" hidden="1" outlineLevel="1">
      <c r="A7" s="69" t="s">
        <v>147</v>
      </c>
      <c r="B7" s="315" t="s">
        <v>165</v>
      </c>
      <c r="C7" s="315"/>
      <c r="D7" s="315"/>
      <c r="E7" s="316"/>
      <c r="F7" s="315"/>
      <c r="G7" s="315"/>
      <c r="H7" s="317"/>
      <c r="I7" s="315"/>
      <c r="J7" s="316"/>
      <c r="K7" s="315"/>
      <c r="L7" s="316"/>
      <c r="M7" s="317"/>
      <c r="N7" s="315"/>
      <c r="O7" s="315"/>
      <c r="P7" s="317"/>
      <c r="Q7" s="316"/>
      <c r="V7" s="69"/>
      <c r="W7" s="69"/>
      <c r="X7" s="69"/>
      <c r="Y7" s="69"/>
      <c r="Z7" s="69"/>
      <c r="AA7" s="69"/>
      <c r="AB7" s="69"/>
    </row>
    <row r="8" spans="1:28" ht="15" hidden="1" customHeight="1" outlineLevel="1">
      <c r="A8" s="69" t="s">
        <v>138</v>
      </c>
      <c r="B8" s="315" t="s">
        <v>168</v>
      </c>
      <c r="C8" s="315"/>
      <c r="D8" s="315"/>
      <c r="E8" s="316"/>
      <c r="F8" s="315"/>
      <c r="G8" s="315"/>
      <c r="H8" s="317"/>
      <c r="I8" s="315"/>
      <c r="J8" s="316"/>
      <c r="K8" s="315"/>
      <c r="L8" s="316"/>
      <c r="M8" s="317"/>
      <c r="N8" s="315"/>
      <c r="O8" s="315"/>
      <c r="P8" s="317"/>
      <c r="Q8" s="316"/>
      <c r="R8" s="584" t="str">
        <f xml:space="preserve"> _xll.EPMOlapMemberO("[POST_PREPAID].[PARENTH1].[PREPAID]","","PREPAID","","000")</f>
        <v>PREPAID</v>
      </c>
      <c r="S8" s="312"/>
      <c r="T8" s="69"/>
      <c r="U8" s="69"/>
      <c r="V8" s="69"/>
      <c r="W8" s="69"/>
      <c r="X8" s="69"/>
      <c r="Y8" s="69"/>
      <c r="Z8" s="69"/>
      <c r="AA8" s="69"/>
      <c r="AB8" s="69"/>
    </row>
    <row r="9" spans="1:28" ht="15" hidden="1" customHeight="1" outlineLevel="1">
      <c r="A9" s="69"/>
      <c r="B9" s="315" t="s">
        <v>167</v>
      </c>
      <c r="C9" s="315"/>
      <c r="D9" s="315"/>
      <c r="E9" s="316"/>
      <c r="F9" s="315"/>
      <c r="G9" s="315"/>
      <c r="H9" s="317"/>
      <c r="I9" s="315"/>
      <c r="J9" s="316"/>
      <c r="K9" s="315"/>
      <c r="L9" s="316"/>
      <c r="M9" s="317"/>
      <c r="N9" s="315"/>
      <c r="O9" s="315"/>
      <c r="P9" s="317"/>
      <c r="Q9" s="316"/>
      <c r="R9" s="317"/>
      <c r="S9" s="312"/>
      <c r="T9" s="69"/>
      <c r="U9" s="69"/>
      <c r="V9" s="69"/>
      <c r="W9" s="69"/>
      <c r="X9" s="69"/>
      <c r="Y9" s="69"/>
      <c r="Z9" s="69"/>
      <c r="AA9" s="69"/>
      <c r="AB9" s="69"/>
    </row>
    <row r="10" spans="1:28" ht="15" hidden="1" customHeight="1" outlineLevel="1">
      <c r="A10" s="585" t="s">
        <v>139</v>
      </c>
      <c r="B10" s="315" t="s">
        <v>166</v>
      </c>
      <c r="C10" s="315"/>
      <c r="D10" s="315"/>
      <c r="E10" s="316"/>
      <c r="F10" s="315"/>
      <c r="G10" s="315"/>
      <c r="H10" s="317"/>
      <c r="I10" s="315"/>
      <c r="J10" s="316"/>
      <c r="K10" s="315"/>
      <c r="L10" s="316"/>
      <c r="M10" s="317"/>
      <c r="N10" s="315"/>
      <c r="O10" s="315"/>
      <c r="P10" s="317"/>
      <c r="Q10" s="316"/>
      <c r="R10" s="317"/>
      <c r="S10" s="312"/>
      <c r="T10" s="69"/>
      <c r="U10" s="69"/>
      <c r="V10" s="69"/>
      <c r="W10" s="69"/>
      <c r="X10" s="69"/>
      <c r="Y10" s="69"/>
      <c r="Z10" s="69"/>
      <c r="AA10" s="69"/>
      <c r="AB10" s="69"/>
    </row>
    <row r="11" spans="1:28" ht="15" hidden="1" customHeight="1" outlineLevel="1">
      <c r="A11" s="586"/>
      <c r="B11" s="315" t="s">
        <v>147</v>
      </c>
      <c r="C11" s="315"/>
      <c r="D11" s="47" t="s">
        <v>306</v>
      </c>
      <c r="E11" s="316"/>
      <c r="F11" s="47"/>
      <c r="G11" s="47"/>
      <c r="H11" s="644"/>
      <c r="I11" s="47"/>
      <c r="J11" s="316"/>
      <c r="K11" s="47"/>
      <c r="L11" s="316"/>
      <c r="M11" s="47"/>
      <c r="N11" s="47"/>
      <c r="O11" s="47"/>
      <c r="P11" s="47"/>
      <c r="Q11" s="47"/>
      <c r="R11" s="47"/>
      <c r="S11" s="312"/>
      <c r="T11" s="69"/>
      <c r="U11" s="69"/>
      <c r="V11" s="69"/>
      <c r="W11" s="69"/>
      <c r="X11" s="69"/>
      <c r="Y11" s="69"/>
      <c r="Z11" s="69"/>
      <c r="AA11" s="69"/>
      <c r="AB11" s="69"/>
    </row>
    <row r="12" spans="1:28" s="73" customFormat="1" ht="28.5" customHeight="1" collapsed="1">
      <c r="A12" s="317" t="s">
        <v>174</v>
      </c>
      <c r="B12" s="66"/>
      <c r="C12" s="67"/>
      <c r="D12" s="67"/>
      <c r="E12" s="84"/>
      <c r="F12" s="62"/>
      <c r="G12" s="85"/>
      <c r="H12" s="62"/>
      <c r="I12" s="85"/>
      <c r="J12" s="84"/>
      <c r="K12" s="85"/>
      <c r="L12" s="86"/>
      <c r="M12" s="62"/>
      <c r="N12" s="85"/>
      <c r="O12" s="85"/>
      <c r="P12" s="490" t="s">
        <v>324</v>
      </c>
      <c r="Q12" s="84"/>
      <c r="R12" s="62"/>
      <c r="S12" s="66"/>
      <c r="T12" s="67"/>
      <c r="U12" s="67"/>
      <c r="V12" s="67"/>
      <c r="W12" s="67"/>
      <c r="X12" s="67"/>
      <c r="Y12" s="67"/>
      <c r="Z12" s="67"/>
      <c r="AA12" s="67"/>
      <c r="AB12" s="67"/>
    </row>
    <row r="13" spans="1:28" s="73" customFormat="1" ht="22.5" customHeight="1">
      <c r="A13" s="317" t="s">
        <v>175</v>
      </c>
      <c r="B13" s="66"/>
      <c r="C13" s="67"/>
      <c r="D13" s="67"/>
      <c r="E13" s="84"/>
      <c r="F13" s="62"/>
      <c r="G13" s="85"/>
      <c r="H13" s="62"/>
      <c r="I13" s="85"/>
      <c r="J13" s="84"/>
      <c r="K13" s="85"/>
      <c r="L13" s="86"/>
      <c r="M13" s="62"/>
      <c r="N13" s="85"/>
      <c r="O13" s="85"/>
      <c r="P13" s="62"/>
      <c r="Q13" s="55"/>
      <c r="R13" s="55"/>
      <c r="S13" s="55"/>
      <c r="T13" s="55"/>
      <c r="U13" s="67"/>
      <c r="V13" s="67"/>
      <c r="W13" s="67"/>
      <c r="X13" s="67"/>
      <c r="Y13" s="67"/>
      <c r="Z13" s="67"/>
      <c r="AA13" s="67"/>
      <c r="AB13" s="67"/>
    </row>
    <row r="14" spans="1:28" s="73" customFormat="1" ht="21" hidden="1" customHeight="1">
      <c r="A14" s="67"/>
      <c r="B14" s="82"/>
      <c r="C14" s="82"/>
      <c r="D14" s="82"/>
      <c r="E14" s="104"/>
      <c r="F14" s="82"/>
      <c r="G14" s="67"/>
      <c r="H14" s="82"/>
      <c r="I14" s="67"/>
      <c r="J14" s="104"/>
      <c r="K14" s="67"/>
      <c r="L14" s="83"/>
      <c r="M14" s="82"/>
      <c r="N14" s="67"/>
      <c r="O14" s="67"/>
      <c r="P14" s="82"/>
      <c r="Q14" s="55"/>
      <c r="R14" s="55"/>
      <c r="S14" s="55"/>
      <c r="T14" s="55"/>
      <c r="U14" s="67"/>
      <c r="V14" s="67"/>
      <c r="W14" s="67"/>
      <c r="X14" s="67"/>
      <c r="Y14" s="67"/>
      <c r="Z14" s="67"/>
      <c r="AA14" s="67"/>
      <c r="AB14" s="67"/>
    </row>
    <row r="15" spans="1:28" s="321" customFormat="1" ht="41.25" thickBot="1">
      <c r="A15" s="69"/>
      <c r="B15" s="1568" t="s">
        <v>79</v>
      </c>
      <c r="C15" s="1569"/>
      <c r="D15" s="538" t="s">
        <v>309</v>
      </c>
      <c r="E15" s="629"/>
      <c r="F15" s="536" t="s">
        <v>277</v>
      </c>
      <c r="G15" s="537" t="s">
        <v>278</v>
      </c>
      <c r="H15" s="537" t="s">
        <v>279</v>
      </c>
      <c r="I15" s="537" t="s">
        <v>276</v>
      </c>
      <c r="J15" s="804"/>
      <c r="K15" s="539" t="s">
        <v>260</v>
      </c>
      <c r="L15" s="512"/>
      <c r="M15" s="537" t="s">
        <v>253</v>
      </c>
      <c r="N15" s="537" t="s">
        <v>249</v>
      </c>
      <c r="O15" s="537" t="s">
        <v>247</v>
      </c>
      <c r="P15" s="537" t="s">
        <v>237</v>
      </c>
      <c r="Q15" s="55"/>
      <c r="R15" s="545" t="s">
        <v>269</v>
      </c>
      <c r="S15" s="545" t="s">
        <v>267</v>
      </c>
      <c r="T15" s="55"/>
      <c r="U15" s="291"/>
      <c r="V15" s="291"/>
      <c r="W15" s="291"/>
      <c r="X15" s="291"/>
      <c r="Y15" s="291"/>
      <c r="Z15" s="291"/>
      <c r="AA15" s="291"/>
      <c r="AB15" s="291"/>
    </row>
    <row r="16" spans="1:28" s="324" customFormat="1" ht="18" customHeight="1">
      <c r="A16" s="322"/>
      <c r="B16" s="805" t="s">
        <v>104</v>
      </c>
      <c r="C16" s="805"/>
      <c r="D16" s="805"/>
      <c r="E16" s="805"/>
      <c r="F16" s="806"/>
      <c r="G16" s="806"/>
      <c r="H16" s="806"/>
      <c r="I16" s="806"/>
      <c r="J16" s="805"/>
      <c r="K16" s="806"/>
      <c r="L16" s="806"/>
      <c r="M16" s="806"/>
      <c r="N16" s="806"/>
      <c r="O16" s="806"/>
      <c r="P16" s="805"/>
      <c r="Q16" s="55"/>
      <c r="R16" s="55"/>
      <c r="S16" s="55"/>
      <c r="T16" s="55"/>
      <c r="U16" s="323"/>
      <c r="V16" s="323"/>
      <c r="W16" s="323"/>
      <c r="X16" s="323"/>
      <c r="Y16" s="323"/>
      <c r="Z16" s="323"/>
      <c r="AA16" s="323"/>
      <c r="AB16" s="323"/>
    </row>
    <row r="17" spans="1:28" s="321" customFormat="1" ht="18" customHeight="1">
      <c r="A17" s="325"/>
      <c r="B17" s="540" t="s">
        <v>212</v>
      </c>
      <c r="C17" s="540"/>
      <c r="D17" s="540"/>
      <c r="E17" s="540"/>
      <c r="F17" s="527"/>
      <c r="G17" s="527"/>
      <c r="H17" s="527"/>
      <c r="I17" s="527"/>
      <c r="J17" s="540"/>
      <c r="K17" s="527"/>
      <c r="L17" s="527"/>
      <c r="M17" s="527"/>
      <c r="N17" s="527"/>
      <c r="O17" s="527"/>
      <c r="P17" s="540"/>
      <c r="Q17" s="55"/>
      <c r="R17" s="55"/>
      <c r="S17" s="55"/>
      <c r="T17" s="55"/>
      <c r="U17" s="291"/>
      <c r="V17" s="291"/>
      <c r="W17" s="291"/>
      <c r="X17" s="291"/>
      <c r="Y17" s="291"/>
      <c r="Z17" s="291"/>
      <c r="AA17" s="291"/>
      <c r="AB17" s="291"/>
    </row>
    <row r="18" spans="1:28" s="321" customFormat="1" ht="20.25">
      <c r="A18" s="320" t="s">
        <v>158</v>
      </c>
      <c r="B18" s="109" t="s">
        <v>207</v>
      </c>
      <c r="C18" s="528"/>
      <c r="D18" s="807">
        <f>(ROUND(_xll.EPMRetrieveData($A$1,$A$18,$A$10,$A$2,$A$3,$A$4,$A$5,$A$13,$A$7,D11)/1000000,0))</f>
        <v>0</v>
      </c>
      <c r="E18" s="808"/>
      <c r="F18" s="809">
        <f>D18-G18-H18-I18</f>
        <v>-5086</v>
      </c>
      <c r="G18" s="810">
        <v>1759</v>
      </c>
      <c r="H18" s="810">
        <v>1692</v>
      </c>
      <c r="I18" s="810">
        <v>1635</v>
      </c>
      <c r="J18" s="528"/>
      <c r="K18" s="810">
        <v>6355</v>
      </c>
      <c r="L18" s="811"/>
      <c r="M18" s="810">
        <v>1641</v>
      </c>
      <c r="N18" s="810">
        <v>1642</v>
      </c>
      <c r="O18" s="810">
        <v>1569</v>
      </c>
      <c r="P18" s="810">
        <v>1503</v>
      </c>
      <c r="Q18" s="56"/>
      <c r="R18" s="55" t="b">
        <f>SUM(F18:I18)=D18</f>
        <v>1</v>
      </c>
      <c r="S18" s="55" t="b">
        <f>P18+O18+N18+M18=K18</f>
        <v>1</v>
      </c>
      <c r="T18" s="55"/>
      <c r="U18" s="291"/>
      <c r="V18" s="291"/>
      <c r="W18" s="291"/>
      <c r="X18" s="291"/>
      <c r="Y18" s="291"/>
      <c r="Z18" s="291"/>
      <c r="AA18" s="291"/>
      <c r="AB18" s="291"/>
    </row>
    <row r="19" spans="1:28" s="321" customFormat="1" ht="20.25">
      <c r="A19" s="320"/>
      <c r="B19" s="109" t="s">
        <v>208</v>
      </c>
      <c r="C19" s="528"/>
      <c r="D19" s="807">
        <f>((ROUND(_xll.EPMRetrieveData($A$1,$A$18,$A$10,$A$2,$A$3,$A$4,$A$5,$A$12,$A$7,D11)/1000000,0)))</f>
        <v>0</v>
      </c>
      <c r="E19" s="808"/>
      <c r="F19" s="809">
        <f>D19-G19-H19-I19</f>
        <v>-32</v>
      </c>
      <c r="G19" s="810">
        <v>10</v>
      </c>
      <c r="H19" s="810">
        <v>11</v>
      </c>
      <c r="I19" s="810">
        <v>11</v>
      </c>
      <c r="J19" s="528"/>
      <c r="K19" s="810">
        <v>45</v>
      </c>
      <c r="L19" s="811"/>
      <c r="M19" s="810">
        <v>11</v>
      </c>
      <c r="N19" s="810">
        <v>12</v>
      </c>
      <c r="O19" s="812">
        <v>11</v>
      </c>
      <c r="P19" s="810">
        <v>11</v>
      </c>
      <c r="Q19" s="56"/>
      <c r="R19" s="55" t="b">
        <f t="shared" ref="R19:R52" si="0">SUM(F19:I19)=D19</f>
        <v>1</v>
      </c>
      <c r="S19" s="55" t="b">
        <f t="shared" ref="S19:S52" si="1">P19+O19+N19+M19=K19</f>
        <v>1</v>
      </c>
      <c r="T19" s="55"/>
      <c r="U19" s="291"/>
      <c r="V19" s="291"/>
      <c r="W19" s="291"/>
      <c r="X19" s="291"/>
      <c r="Y19" s="291"/>
      <c r="Z19" s="291"/>
      <c r="AA19" s="291"/>
      <c r="AB19" s="291"/>
    </row>
    <row r="20" spans="1:28" s="324" customFormat="1" ht="20.25">
      <c r="A20" s="326"/>
      <c r="B20" s="630" t="s">
        <v>272</v>
      </c>
      <c r="C20" s="630"/>
      <c r="D20" s="813">
        <f>D19+D18</f>
        <v>0</v>
      </c>
      <c r="E20" s="814"/>
      <c r="F20" s="815">
        <f t="shared" ref="F20:F28" si="2">D20-G20-H20-I20</f>
        <v>-5118</v>
      </c>
      <c r="G20" s="816">
        <v>1769</v>
      </c>
      <c r="H20" s="816">
        <v>1703</v>
      </c>
      <c r="I20" s="816">
        <v>1646</v>
      </c>
      <c r="J20" s="630"/>
      <c r="K20" s="816">
        <v>6400</v>
      </c>
      <c r="L20" s="817"/>
      <c r="M20" s="816">
        <v>1652</v>
      </c>
      <c r="N20" s="816">
        <v>1654</v>
      </c>
      <c r="O20" s="816">
        <v>1580</v>
      </c>
      <c r="P20" s="816">
        <v>1514</v>
      </c>
      <c r="Q20" s="56"/>
      <c r="R20" s="55" t="b">
        <f t="shared" si="0"/>
        <v>1</v>
      </c>
      <c r="S20" s="55" t="b">
        <f t="shared" si="1"/>
        <v>1</v>
      </c>
      <c r="T20" s="55"/>
      <c r="U20" s="323"/>
      <c r="V20" s="323"/>
      <c r="W20" s="323"/>
      <c r="X20" s="323"/>
      <c r="Y20" s="323"/>
      <c r="Z20" s="323"/>
      <c r="AA20" s="323"/>
      <c r="AB20" s="323"/>
    </row>
    <row r="21" spans="1:28" s="321" customFormat="1" ht="20.25">
      <c r="A21" s="320" t="s">
        <v>160</v>
      </c>
      <c r="B21" s="77" t="s">
        <v>209</v>
      </c>
      <c r="C21" s="77"/>
      <c r="D21" s="818">
        <f>(ROUND(_xll.EPMRetrieveData($A$1,$A$22,$A$10,$A$2,$A$3,$A$4,$A$5,$A$13,$A$7,D11)/1000000,0))</f>
        <v>0</v>
      </c>
      <c r="E21" s="819"/>
      <c r="F21" s="820">
        <f t="shared" si="2"/>
        <v>-1797</v>
      </c>
      <c r="G21" s="821">
        <v>692</v>
      </c>
      <c r="H21" s="821">
        <v>542</v>
      </c>
      <c r="I21" s="821">
        <v>563</v>
      </c>
      <c r="J21" s="77"/>
      <c r="K21" s="821">
        <v>2593</v>
      </c>
      <c r="L21" s="822"/>
      <c r="M21" s="821">
        <v>821</v>
      </c>
      <c r="N21" s="821">
        <v>642</v>
      </c>
      <c r="O21" s="821">
        <v>546</v>
      </c>
      <c r="P21" s="821">
        <v>584</v>
      </c>
      <c r="Q21" s="56"/>
      <c r="R21" s="55" t="b">
        <f t="shared" si="0"/>
        <v>1</v>
      </c>
      <c r="S21" s="55" t="b">
        <f t="shared" si="1"/>
        <v>1</v>
      </c>
      <c r="T21" s="55"/>
      <c r="U21" s="291"/>
      <c r="V21" s="291"/>
      <c r="W21" s="291"/>
      <c r="X21" s="291"/>
      <c r="Y21" s="291"/>
      <c r="Z21" s="291"/>
      <c r="AA21" s="291"/>
      <c r="AB21" s="291"/>
    </row>
    <row r="22" spans="1:28" s="321" customFormat="1" ht="20.25">
      <c r="A22" s="320" t="s">
        <v>204</v>
      </c>
      <c r="B22" s="77" t="s">
        <v>210</v>
      </c>
      <c r="C22" s="77"/>
      <c r="D22" s="628">
        <f>ROUND(_xll.EPMRetrieveData($A$1,$A$22,$A$10,$A$2,$A$3,$A$4,$A$5,$A$12,$A$7,D11)/1000000,0)</f>
        <v>0</v>
      </c>
      <c r="E22" s="819"/>
      <c r="F22" s="809">
        <f>D22-G22-H22-I22</f>
        <v>-7</v>
      </c>
      <c r="G22" s="823">
        <v>5</v>
      </c>
      <c r="H22" s="823">
        <v>1</v>
      </c>
      <c r="I22" s="823">
        <v>1</v>
      </c>
      <c r="J22" s="77"/>
      <c r="K22" s="823">
        <v>6</v>
      </c>
      <c r="L22" s="822"/>
      <c r="M22" s="821">
        <v>2</v>
      </c>
      <c r="N22" s="823">
        <v>0</v>
      </c>
      <c r="O22" s="823">
        <v>2</v>
      </c>
      <c r="P22" s="823">
        <v>2</v>
      </c>
      <c r="Q22" s="56"/>
      <c r="R22" s="55" t="b">
        <f t="shared" si="0"/>
        <v>1</v>
      </c>
      <c r="S22" s="55" t="b">
        <f t="shared" si="1"/>
        <v>1</v>
      </c>
      <c r="T22" s="55"/>
      <c r="U22" s="291"/>
      <c r="V22" s="291"/>
      <c r="W22" s="291"/>
      <c r="X22" s="291"/>
      <c r="Y22" s="291"/>
      <c r="Z22" s="291"/>
      <c r="AA22" s="291"/>
      <c r="AB22" s="291"/>
    </row>
    <row r="23" spans="1:28" s="324" customFormat="1" ht="20.25">
      <c r="A23" s="326" t="s">
        <v>100</v>
      </c>
      <c r="B23" s="630" t="s">
        <v>273</v>
      </c>
      <c r="C23" s="630"/>
      <c r="D23" s="813">
        <f>D22+D21</f>
        <v>0</v>
      </c>
      <c r="E23" s="814"/>
      <c r="F23" s="815">
        <f t="shared" si="2"/>
        <v>-1804</v>
      </c>
      <c r="G23" s="816">
        <v>697</v>
      </c>
      <c r="H23" s="816">
        <v>543</v>
      </c>
      <c r="I23" s="816">
        <v>564</v>
      </c>
      <c r="J23" s="814">
        <f>J22+J21</f>
        <v>0</v>
      </c>
      <c r="K23" s="816">
        <v>2599</v>
      </c>
      <c r="L23" s="817"/>
      <c r="M23" s="816">
        <v>823</v>
      </c>
      <c r="N23" s="816">
        <v>642</v>
      </c>
      <c r="O23" s="816">
        <v>548</v>
      </c>
      <c r="P23" s="816">
        <v>586</v>
      </c>
      <c r="Q23" s="56"/>
      <c r="R23" s="55" t="b">
        <f t="shared" si="0"/>
        <v>1</v>
      </c>
      <c r="S23" s="55" t="b">
        <f t="shared" si="1"/>
        <v>1</v>
      </c>
      <c r="T23" s="55"/>
      <c r="U23" s="323"/>
      <c r="V23" s="323"/>
      <c r="W23" s="323"/>
      <c r="X23" s="323"/>
      <c r="Y23" s="323"/>
      <c r="Z23" s="323"/>
      <c r="AA23" s="323"/>
      <c r="AB23" s="323"/>
    </row>
    <row r="24" spans="1:28" s="321" customFormat="1" ht="20.25">
      <c r="A24" s="320" t="s">
        <v>161</v>
      </c>
      <c r="B24" s="75" t="s">
        <v>200</v>
      </c>
      <c r="C24" s="75"/>
      <c r="D24" s="824">
        <f>ROUND(_xll.EPMRetrieveData($A$1,$A$23,$A$10,$A$2,$A$3,$A$4,$A$5,$A$13,$A$7,D11)/1000000,0)</f>
        <v>0</v>
      </c>
      <c r="E24" s="75"/>
      <c r="F24" s="825">
        <f t="shared" si="2"/>
        <v>-6883</v>
      </c>
      <c r="G24" s="826">
        <v>2451</v>
      </c>
      <c r="H24" s="826">
        <v>2234</v>
      </c>
      <c r="I24" s="826">
        <v>2198</v>
      </c>
      <c r="J24" s="75"/>
      <c r="K24" s="826">
        <v>8948</v>
      </c>
      <c r="L24" s="826"/>
      <c r="M24" s="821">
        <v>2462</v>
      </c>
      <c r="N24" s="826">
        <v>2284</v>
      </c>
      <c r="O24" s="826">
        <v>2115</v>
      </c>
      <c r="P24" s="826">
        <v>2087</v>
      </c>
      <c r="Q24" s="56"/>
      <c r="R24" s="55" t="b">
        <f t="shared" si="0"/>
        <v>1</v>
      </c>
      <c r="S24" s="55" t="b">
        <f t="shared" si="1"/>
        <v>1</v>
      </c>
      <c r="T24" s="55"/>
      <c r="U24" s="327"/>
      <c r="V24" s="327"/>
      <c r="W24" s="327"/>
      <c r="X24" s="327"/>
      <c r="Y24" s="327"/>
      <c r="Z24" s="327"/>
      <c r="AA24" s="291"/>
      <c r="AB24" s="291"/>
    </row>
    <row r="25" spans="1:28" s="321" customFormat="1" ht="20.25" hidden="1" customHeight="1">
      <c r="A25" s="320"/>
      <c r="B25" s="109" t="s">
        <v>230</v>
      </c>
      <c r="C25" s="70"/>
      <c r="D25" s="827"/>
      <c r="E25" s="70"/>
      <c r="F25" s="828"/>
      <c r="G25" s="826">
        <v>0</v>
      </c>
      <c r="H25" s="826">
        <v>0</v>
      </c>
      <c r="I25" s="826"/>
      <c r="J25" s="70"/>
      <c r="K25" s="826"/>
      <c r="L25" s="826"/>
      <c r="M25" s="826"/>
      <c r="N25" s="826">
        <v>0</v>
      </c>
      <c r="O25" s="826">
        <v>0</v>
      </c>
      <c r="P25" s="826"/>
      <c r="Q25" s="56"/>
      <c r="R25" s="55" t="b">
        <f t="shared" si="0"/>
        <v>1</v>
      </c>
      <c r="S25" s="55" t="b">
        <f t="shared" si="1"/>
        <v>1</v>
      </c>
      <c r="T25" s="55"/>
      <c r="U25" s="327"/>
      <c r="V25" s="327"/>
      <c r="W25" s="327"/>
      <c r="X25" s="327"/>
      <c r="Y25" s="327"/>
      <c r="Z25" s="327"/>
      <c r="AA25" s="291"/>
      <c r="AB25" s="291"/>
    </row>
    <row r="26" spans="1:28" s="324" customFormat="1" ht="20.25">
      <c r="A26" s="326" t="s">
        <v>220</v>
      </c>
      <c r="B26" s="805" t="s">
        <v>201</v>
      </c>
      <c r="C26" s="805"/>
      <c r="D26" s="814">
        <f>'BCE Inc. Seg Info HIST p5'!E23</f>
        <v>0</v>
      </c>
      <c r="E26" s="814"/>
      <c r="F26" s="829">
        <f t="shared" si="2"/>
        <v>-6922</v>
      </c>
      <c r="G26" s="817">
        <v>2466</v>
      </c>
      <c r="H26" s="817">
        <v>2246</v>
      </c>
      <c r="I26" s="817">
        <v>2210</v>
      </c>
      <c r="J26" s="805"/>
      <c r="K26" s="817">
        <v>8999</v>
      </c>
      <c r="L26" s="830"/>
      <c r="M26" s="817">
        <v>2475</v>
      </c>
      <c r="N26" s="817">
        <v>2296</v>
      </c>
      <c r="O26" s="817">
        <v>2128</v>
      </c>
      <c r="P26" s="817">
        <v>2100</v>
      </c>
      <c r="Q26" s="56"/>
      <c r="R26" s="55" t="b">
        <f t="shared" si="0"/>
        <v>1</v>
      </c>
      <c r="S26" s="55" t="b">
        <f t="shared" si="1"/>
        <v>1</v>
      </c>
      <c r="T26" s="55"/>
      <c r="U26" s="323"/>
      <c r="V26" s="323"/>
      <c r="W26" s="323"/>
      <c r="X26" s="323"/>
      <c r="Y26" s="323"/>
      <c r="Z26" s="323"/>
      <c r="AA26" s="323"/>
      <c r="AB26" s="323"/>
    </row>
    <row r="27" spans="1:28" s="321" customFormat="1" ht="20.25">
      <c r="A27" s="320"/>
      <c r="B27" s="71" t="s">
        <v>137</v>
      </c>
      <c r="C27" s="71"/>
      <c r="D27" s="831">
        <f>'BCE Inc. Seg Info HIST p5'!E30</f>
        <v>0</v>
      </c>
      <c r="E27" s="75"/>
      <c r="F27" s="832">
        <f t="shared" si="2"/>
        <v>3775</v>
      </c>
      <c r="G27" s="833">
        <v>-1377</v>
      </c>
      <c r="H27" s="833">
        <v>-1197</v>
      </c>
      <c r="I27" s="833">
        <v>-1201</v>
      </c>
      <c r="J27" s="71"/>
      <c r="K27" s="833">
        <v>-5146</v>
      </c>
      <c r="L27" s="826"/>
      <c r="M27" s="833">
        <v>-1524</v>
      </c>
      <c r="N27" s="833">
        <v>-1286</v>
      </c>
      <c r="O27" s="833">
        <v>-1159</v>
      </c>
      <c r="P27" s="833">
        <v>-1177</v>
      </c>
      <c r="Q27" s="587"/>
      <c r="R27" s="55" t="b">
        <f t="shared" si="0"/>
        <v>1</v>
      </c>
      <c r="S27" s="55" t="b">
        <f t="shared" si="1"/>
        <v>1</v>
      </c>
      <c r="T27" s="55"/>
      <c r="U27" s="291"/>
      <c r="V27" s="291"/>
      <c r="W27" s="291"/>
      <c r="X27" s="291"/>
      <c r="Y27" s="291"/>
      <c r="Z27" s="291"/>
      <c r="AA27" s="291"/>
      <c r="AB27" s="291"/>
    </row>
    <row r="28" spans="1:28" s="321" customFormat="1" ht="20.25">
      <c r="A28" s="320"/>
      <c r="B28" s="75" t="s">
        <v>156</v>
      </c>
      <c r="C28" s="75"/>
      <c r="D28" s="818">
        <f>'BCE Inc. Seg Info HIST p5'!E37</f>
        <v>0</v>
      </c>
      <c r="E28" s="75"/>
      <c r="F28" s="809">
        <f t="shared" si="2"/>
        <v>-3147</v>
      </c>
      <c r="G28" s="821">
        <v>1089</v>
      </c>
      <c r="H28" s="821">
        <v>1049</v>
      </c>
      <c r="I28" s="821">
        <v>1009</v>
      </c>
      <c r="J28" s="75"/>
      <c r="K28" s="821">
        <v>3853</v>
      </c>
      <c r="L28" s="826"/>
      <c r="M28" s="821">
        <v>951</v>
      </c>
      <c r="N28" s="821">
        <v>1010</v>
      </c>
      <c r="O28" s="821">
        <v>969</v>
      </c>
      <c r="P28" s="821">
        <v>923</v>
      </c>
      <c r="Q28" s="587"/>
      <c r="R28" s="55" t="b">
        <f t="shared" si="0"/>
        <v>1</v>
      </c>
      <c r="S28" s="55" t="b">
        <f t="shared" si="1"/>
        <v>1</v>
      </c>
      <c r="T28" s="55"/>
      <c r="U28" s="291"/>
      <c r="V28" s="291"/>
      <c r="W28" s="291"/>
      <c r="X28" s="291"/>
      <c r="Y28" s="291"/>
      <c r="Z28" s="291"/>
      <c r="AA28" s="291"/>
      <c r="AB28" s="291"/>
    </row>
    <row r="29" spans="1:28" s="330" customFormat="1" ht="20.25">
      <c r="A29" s="328"/>
      <c r="B29" s="93" t="s">
        <v>179</v>
      </c>
      <c r="C29" s="93"/>
      <c r="D29" s="834" t="e">
        <f>D28/D26</f>
        <v>#DIV/0!</v>
      </c>
      <c r="E29" s="834"/>
      <c r="F29" s="835">
        <f>F28/F26</f>
        <v>0.45463738803813925</v>
      </c>
      <c r="G29" s="836">
        <v>0.442</v>
      </c>
      <c r="H29" s="836">
        <v>0.4670525378450579</v>
      </c>
      <c r="I29" s="836">
        <v>0.45656108597285067</v>
      </c>
      <c r="J29" s="834"/>
      <c r="K29" s="836">
        <v>0.42815868429825538</v>
      </c>
      <c r="L29" s="836"/>
      <c r="M29" s="836">
        <v>0.38424242424242422</v>
      </c>
      <c r="N29" s="836">
        <v>0.43989547038327526</v>
      </c>
      <c r="O29" s="836">
        <v>0.45535714285714285</v>
      </c>
      <c r="P29" s="836">
        <v>0.43952380952380954</v>
      </c>
      <c r="Q29" s="587"/>
      <c r="R29" s="55"/>
      <c r="S29" s="55"/>
      <c r="T29" s="55"/>
      <c r="U29" s="329"/>
      <c r="V29" s="329"/>
      <c r="W29" s="329"/>
      <c r="X29" s="329"/>
      <c r="Y29" s="329"/>
      <c r="Z29" s="329"/>
      <c r="AA29" s="329"/>
      <c r="AB29" s="329"/>
    </row>
    <row r="30" spans="1:28" s="330" customFormat="1" ht="19.5" hidden="1" customHeight="1">
      <c r="A30" s="328"/>
      <c r="B30" s="93" t="s">
        <v>231</v>
      </c>
      <c r="C30" s="93"/>
      <c r="D30" s="834"/>
      <c r="E30" s="98"/>
      <c r="F30" s="835"/>
      <c r="G30" s="836"/>
      <c r="H30" s="836"/>
      <c r="I30" s="836"/>
      <c r="J30" s="834"/>
      <c r="K30" s="836"/>
      <c r="L30" s="836"/>
      <c r="M30" s="836"/>
      <c r="N30" s="836"/>
      <c r="O30" s="836"/>
      <c r="P30" s="836"/>
      <c r="Q30" s="587"/>
      <c r="R30" s="55" t="b">
        <f t="shared" si="0"/>
        <v>1</v>
      </c>
      <c r="S30" s="55" t="b">
        <f t="shared" si="1"/>
        <v>1</v>
      </c>
      <c r="T30" s="55"/>
      <c r="U30" s="329"/>
      <c r="V30" s="329"/>
      <c r="W30" s="329"/>
      <c r="X30" s="329"/>
      <c r="Y30" s="329"/>
      <c r="Z30" s="329"/>
      <c r="AA30" s="329"/>
      <c r="AB30" s="329"/>
    </row>
    <row r="31" spans="1:28" s="330" customFormat="1" ht="19.5" hidden="1" customHeight="1">
      <c r="A31" s="328"/>
      <c r="B31" s="93" t="s">
        <v>232</v>
      </c>
      <c r="C31" s="93"/>
      <c r="D31" s="834"/>
      <c r="E31" s="98"/>
      <c r="F31" s="835"/>
      <c r="G31" s="836"/>
      <c r="H31" s="836"/>
      <c r="I31" s="836"/>
      <c r="J31" s="834"/>
      <c r="K31" s="836"/>
      <c r="L31" s="836"/>
      <c r="M31" s="836"/>
      <c r="N31" s="836"/>
      <c r="O31" s="836"/>
      <c r="P31" s="836"/>
      <c r="Q31" s="587"/>
      <c r="R31" s="55" t="b">
        <f t="shared" si="0"/>
        <v>1</v>
      </c>
      <c r="S31" s="55" t="b">
        <f t="shared" si="1"/>
        <v>1</v>
      </c>
      <c r="T31" s="55"/>
      <c r="U31" s="329"/>
      <c r="V31" s="329"/>
      <c r="W31" s="329"/>
      <c r="X31" s="329"/>
      <c r="Y31" s="329"/>
      <c r="Z31" s="329"/>
      <c r="AA31" s="329"/>
      <c r="AB31" s="329"/>
    </row>
    <row r="32" spans="1:28" s="330" customFormat="1" ht="7.5" customHeight="1">
      <c r="A32" s="328"/>
      <c r="B32" s="93"/>
      <c r="C32" s="93"/>
      <c r="D32" s="834"/>
      <c r="E32" s="98"/>
      <c r="F32" s="835"/>
      <c r="G32" s="836"/>
      <c r="H32" s="836"/>
      <c r="I32" s="836"/>
      <c r="J32" s="834"/>
      <c r="K32" s="836"/>
      <c r="L32" s="836"/>
      <c r="M32" s="836"/>
      <c r="N32" s="836"/>
      <c r="O32" s="836"/>
      <c r="P32" s="836"/>
      <c r="Q32" s="587"/>
      <c r="R32" s="55"/>
      <c r="S32" s="55"/>
      <c r="T32" s="55"/>
      <c r="U32" s="329"/>
      <c r="V32" s="329"/>
      <c r="W32" s="329"/>
      <c r="X32" s="329"/>
      <c r="Y32" s="329"/>
      <c r="Z32" s="329"/>
      <c r="AA32" s="329"/>
      <c r="AB32" s="329"/>
    </row>
    <row r="33" spans="1:28" s="321" customFormat="1" ht="20.25">
      <c r="A33" s="320"/>
      <c r="B33" s="71" t="s">
        <v>10</v>
      </c>
      <c r="C33" s="71"/>
      <c r="D33" s="818">
        <f>'BCE Inc. Seg Info HIST p5'!E47</f>
        <v>1084</v>
      </c>
      <c r="E33" s="818"/>
      <c r="F33" s="837">
        <f>'BCE Inc. Seg Info HIST p5'!G47</f>
        <v>308</v>
      </c>
      <c r="G33" s="821">
        <v>248</v>
      </c>
      <c r="H33" s="838">
        <v>280</v>
      </c>
      <c r="I33" s="838">
        <f>'BCE Inc. Seg Info HIST p5'!J47</f>
        <v>248</v>
      </c>
      <c r="J33" s="839">
        <f>'BCE Inc. Seg Info HIST p5'!K47</f>
        <v>0</v>
      </c>
      <c r="K33" s="838">
        <f>'BCE Inc. Seg Info HIST p5'!L47</f>
        <v>1120</v>
      </c>
      <c r="L33" s="821">
        <f>'BCE Inc. Seg Info HIST p5'!M47</f>
        <v>0</v>
      </c>
      <c r="M33" s="821">
        <f>'BCE Inc. Seg Info HIST p5'!N47</f>
        <v>273</v>
      </c>
      <c r="N33" s="821">
        <f>'BCE Inc. Seg Info HIST p5'!O47</f>
        <v>255</v>
      </c>
      <c r="O33" s="838">
        <f>'BCE Inc. Seg Info HIST p5'!P47</f>
        <v>306</v>
      </c>
      <c r="P33" s="838">
        <f>'BCE Inc. Seg Info HIST p5'!Q47</f>
        <v>286</v>
      </c>
      <c r="Q33" s="587"/>
      <c r="R33" s="55" t="b">
        <f t="shared" si="0"/>
        <v>1</v>
      </c>
      <c r="S33" s="55" t="b">
        <f t="shared" si="1"/>
        <v>1</v>
      </c>
      <c r="T33" s="55"/>
      <c r="U33" s="291"/>
      <c r="V33" s="291"/>
      <c r="W33" s="291"/>
      <c r="X33" s="291"/>
      <c r="Y33" s="291"/>
      <c r="Z33" s="291"/>
      <c r="AA33" s="291"/>
      <c r="AB33" s="291"/>
    </row>
    <row r="34" spans="1:28" s="334" customFormat="1" ht="20.25">
      <c r="A34" s="331"/>
      <c r="B34" s="840" t="s">
        <v>157</v>
      </c>
      <c r="C34" s="840"/>
      <c r="D34" s="841" t="e">
        <f>'BCE Inc. Seg Info HIST p5'!E48</f>
        <v>#DIV/0!</v>
      </c>
      <c r="E34" s="842"/>
      <c r="F34" s="841">
        <f>'BCE Inc. Seg Info HIST p5'!G48</f>
        <v>-4.4495810459404796E-2</v>
      </c>
      <c r="G34" s="843">
        <v>0.10056772100567721</v>
      </c>
      <c r="H34" s="844">
        <v>0.1246660730186999</v>
      </c>
      <c r="I34" s="844">
        <f>'BCE Inc. Seg Info HIST p5'!J48</f>
        <v>0.11221719457013575</v>
      </c>
      <c r="J34" s="845" t="e">
        <f>'BCE Inc. Seg Info HIST p5'!K48</f>
        <v>#DIV/0!</v>
      </c>
      <c r="K34" s="844">
        <f>'BCE Inc. Seg Info HIST p5'!L48</f>
        <v>0.12445827314146016</v>
      </c>
      <c r="L34" s="843" t="e">
        <f>'BCE Inc. Seg Info HIST p5'!M48</f>
        <v>#DIV/0!</v>
      </c>
      <c r="M34" s="843">
        <f>'BCE Inc. Seg Info HIST p5'!N48</f>
        <v>0.11030303030303031</v>
      </c>
      <c r="N34" s="843">
        <f>'BCE Inc. Seg Info HIST p5'!O48</f>
        <v>0.11106271777003485</v>
      </c>
      <c r="O34" s="844">
        <f>'BCE Inc. Seg Info HIST p5'!P48</f>
        <v>0.14379699248120301</v>
      </c>
      <c r="P34" s="844">
        <f>'BCE Inc. Seg Info HIST p5'!Q48</f>
        <v>0.1361904761904762</v>
      </c>
      <c r="Q34" s="587"/>
      <c r="R34" s="55"/>
      <c r="S34" s="55"/>
      <c r="T34" s="55"/>
      <c r="U34" s="333"/>
      <c r="V34" s="333"/>
      <c r="W34" s="333"/>
      <c r="X34" s="333"/>
      <c r="Y34" s="333"/>
      <c r="Z34" s="333"/>
      <c r="AA34" s="333"/>
      <c r="AB34" s="333"/>
    </row>
    <row r="35" spans="1:28" s="334" customFormat="1" ht="3.75" customHeight="1">
      <c r="A35" s="331"/>
      <c r="B35" s="840"/>
      <c r="C35" s="840"/>
      <c r="D35" s="841"/>
      <c r="E35" s="842"/>
      <c r="F35" s="843"/>
      <c r="G35" s="843"/>
      <c r="H35" s="843"/>
      <c r="I35" s="843"/>
      <c r="J35" s="840"/>
      <c r="K35" s="843"/>
      <c r="L35" s="840"/>
      <c r="M35" s="843"/>
      <c r="N35" s="843"/>
      <c r="O35" s="843"/>
      <c r="P35" s="843"/>
      <c r="Q35" s="587"/>
      <c r="R35" s="55"/>
      <c r="S35" s="55"/>
      <c r="T35" s="55"/>
      <c r="U35" s="333"/>
      <c r="V35" s="333"/>
      <c r="W35" s="333"/>
      <c r="X35" s="333"/>
      <c r="Y35" s="333"/>
      <c r="Z35" s="333"/>
      <c r="AA35" s="333"/>
      <c r="AB35" s="333"/>
    </row>
    <row r="36" spans="1:28" s="337" customFormat="1" ht="20.25">
      <c r="A36" s="335"/>
      <c r="B36" s="846" t="s">
        <v>281</v>
      </c>
      <c r="C36" s="847"/>
      <c r="D36" s="848"/>
      <c r="E36" s="849"/>
      <c r="F36" s="850"/>
      <c r="G36" s="850"/>
      <c r="H36" s="850"/>
      <c r="I36" s="850"/>
      <c r="J36" s="851"/>
      <c r="K36" s="850"/>
      <c r="L36" s="851"/>
      <c r="M36" s="850"/>
      <c r="N36" s="850"/>
      <c r="O36" s="850"/>
      <c r="P36" s="850"/>
      <c r="Q36" s="588"/>
      <c r="R36" s="55"/>
      <c r="S36" s="55"/>
      <c r="T36" s="589"/>
      <c r="U36" s="336"/>
      <c r="V36" s="336"/>
      <c r="W36" s="336"/>
      <c r="X36" s="336"/>
      <c r="Y36" s="336"/>
      <c r="Z36" s="336"/>
      <c r="AA36" s="336"/>
      <c r="AB36" s="336"/>
    </row>
    <row r="37" spans="1:28" s="334" customFormat="1" ht="20.25">
      <c r="A37" s="331"/>
      <c r="B37" s="71" t="s">
        <v>250</v>
      </c>
      <c r="C37" s="840"/>
      <c r="D37" s="78">
        <v>1953912</v>
      </c>
      <c r="E37" s="852"/>
      <c r="F37" s="853">
        <f>D37-G37-H37-I37</f>
        <v>605034</v>
      </c>
      <c r="G37" s="103">
        <v>583700</v>
      </c>
      <c r="H37" s="102">
        <v>415270</v>
      </c>
      <c r="I37" s="102">
        <v>349908</v>
      </c>
      <c r="J37" s="840"/>
      <c r="K37" s="102">
        <v>1653771</v>
      </c>
      <c r="L37" s="840"/>
      <c r="M37" s="102">
        <v>495076</v>
      </c>
      <c r="N37" s="102">
        <v>470165</v>
      </c>
      <c r="O37" s="102">
        <v>348403</v>
      </c>
      <c r="P37" s="102">
        <v>340127</v>
      </c>
      <c r="Q37" s="587"/>
      <c r="R37" s="55" t="b">
        <f t="shared" si="0"/>
        <v>1</v>
      </c>
      <c r="S37" s="55" t="b">
        <f t="shared" si="1"/>
        <v>1</v>
      </c>
      <c r="T37" s="55"/>
      <c r="U37" s="333"/>
      <c r="V37" s="333"/>
      <c r="W37" s="333"/>
      <c r="X37" s="333"/>
      <c r="Y37" s="333"/>
      <c r="Z37" s="333"/>
      <c r="AA37" s="333"/>
      <c r="AB37" s="333"/>
    </row>
    <row r="38" spans="1:28" s="334" customFormat="1" ht="20.25">
      <c r="A38" s="331"/>
      <c r="B38" s="854" t="s">
        <v>243</v>
      </c>
      <c r="C38" s="840"/>
      <c r="D38" s="78">
        <v>1355772</v>
      </c>
      <c r="E38" s="852"/>
      <c r="F38" s="853">
        <f>D38-G38-H38-I38</f>
        <v>467294</v>
      </c>
      <c r="G38" s="103">
        <v>391165</v>
      </c>
      <c r="H38" s="102">
        <v>266600</v>
      </c>
      <c r="I38" s="102">
        <v>230713</v>
      </c>
      <c r="J38" s="840"/>
      <c r="K38" s="102">
        <v>1201659</v>
      </c>
      <c r="L38" s="840"/>
      <c r="M38" s="102">
        <v>373621</v>
      </c>
      <c r="N38" s="102">
        <v>336328</v>
      </c>
      <c r="O38" s="102">
        <v>242720</v>
      </c>
      <c r="P38" s="102">
        <v>248990</v>
      </c>
      <c r="Q38" s="587"/>
      <c r="R38" s="55" t="b">
        <f t="shared" si="0"/>
        <v>1</v>
      </c>
      <c r="S38" s="55" t="b">
        <f t="shared" si="1"/>
        <v>1</v>
      </c>
      <c r="T38" s="55"/>
      <c r="U38" s="333"/>
      <c r="V38" s="333"/>
      <c r="W38" s="333"/>
      <c r="X38" s="333"/>
      <c r="Y38" s="333"/>
      <c r="Z38" s="333"/>
      <c r="AA38" s="333"/>
      <c r="AB38" s="333"/>
    </row>
    <row r="39" spans="1:28" s="334" customFormat="1" ht="20.25">
      <c r="A39" s="331"/>
      <c r="B39" s="855" t="s">
        <v>244</v>
      </c>
      <c r="C39" s="856"/>
      <c r="D39" s="857">
        <v>598140</v>
      </c>
      <c r="E39" s="852"/>
      <c r="F39" s="858">
        <f t="shared" ref="F39:F42" si="3">D39-G39-H39-I39</f>
        <v>137740</v>
      </c>
      <c r="G39" s="859">
        <v>192535</v>
      </c>
      <c r="H39" s="859">
        <v>148670</v>
      </c>
      <c r="I39" s="859">
        <v>119195</v>
      </c>
      <c r="J39" s="840"/>
      <c r="K39" s="860">
        <v>452112</v>
      </c>
      <c r="L39" s="840"/>
      <c r="M39" s="860">
        <v>121455</v>
      </c>
      <c r="N39" s="860">
        <v>133837</v>
      </c>
      <c r="O39" s="860">
        <v>105683</v>
      </c>
      <c r="P39" s="860">
        <v>91137</v>
      </c>
      <c r="Q39" s="587"/>
      <c r="R39" s="55" t="b">
        <f>SUM(F39:I39)=D39</f>
        <v>1</v>
      </c>
      <c r="S39" s="55" t="b">
        <f t="shared" si="1"/>
        <v>1</v>
      </c>
      <c r="T39" s="55"/>
      <c r="U39" s="333"/>
      <c r="V39" s="333"/>
      <c r="W39" s="333"/>
      <c r="X39" s="333"/>
      <c r="Y39" s="333"/>
      <c r="Z39" s="333"/>
      <c r="AA39" s="333"/>
      <c r="AB39" s="333"/>
    </row>
    <row r="40" spans="1:28" s="334" customFormat="1" ht="20.25">
      <c r="A40" s="331"/>
      <c r="B40" s="71" t="s">
        <v>251</v>
      </c>
      <c r="C40" s="861"/>
      <c r="D40" s="862">
        <v>489901</v>
      </c>
      <c r="E40" s="852"/>
      <c r="F40" s="853">
        <f t="shared" si="3"/>
        <v>122621</v>
      </c>
      <c r="G40" s="863">
        <v>224343</v>
      </c>
      <c r="H40" s="863">
        <v>110761</v>
      </c>
      <c r="I40" s="863">
        <v>32176</v>
      </c>
      <c r="J40" s="840"/>
      <c r="K40" s="863">
        <v>294842</v>
      </c>
      <c r="L40" s="840"/>
      <c r="M40" s="863">
        <v>109726</v>
      </c>
      <c r="N40" s="863">
        <v>136464</v>
      </c>
      <c r="O40" s="863">
        <v>46247</v>
      </c>
      <c r="P40" s="863">
        <v>2405</v>
      </c>
      <c r="Q40" s="587"/>
      <c r="R40" s="55" t="b">
        <f t="shared" si="0"/>
        <v>1</v>
      </c>
      <c r="S40" s="55" t="b">
        <f t="shared" si="1"/>
        <v>1</v>
      </c>
      <c r="T40" s="55"/>
      <c r="U40" s="333"/>
      <c r="V40" s="333"/>
      <c r="W40" s="333"/>
      <c r="X40" s="333"/>
      <c r="Y40" s="333"/>
      <c r="Z40" s="333"/>
      <c r="AA40" s="333"/>
      <c r="AB40" s="333"/>
    </row>
    <row r="41" spans="1:28" s="334" customFormat="1" ht="20.25">
      <c r="A41" s="331"/>
      <c r="B41" s="854" t="s">
        <v>243</v>
      </c>
      <c r="C41" s="840"/>
      <c r="D41" s="862">
        <v>439842</v>
      </c>
      <c r="E41" s="852"/>
      <c r="F41" s="853">
        <f t="shared" si="3"/>
        <v>154617</v>
      </c>
      <c r="G41" s="863">
        <v>167798</v>
      </c>
      <c r="H41" s="863">
        <v>83197</v>
      </c>
      <c r="I41" s="863">
        <v>34230</v>
      </c>
      <c r="J41" s="840"/>
      <c r="K41" s="863">
        <v>301706</v>
      </c>
      <c r="L41" s="840"/>
      <c r="M41" s="863">
        <v>109527</v>
      </c>
      <c r="N41" s="863">
        <v>114821</v>
      </c>
      <c r="O41" s="863">
        <v>44433</v>
      </c>
      <c r="P41" s="863">
        <v>32925</v>
      </c>
      <c r="Q41" s="587"/>
      <c r="R41" s="55" t="b">
        <f t="shared" si="0"/>
        <v>1</v>
      </c>
      <c r="S41" s="55" t="b">
        <f t="shared" si="1"/>
        <v>1</v>
      </c>
      <c r="T41" s="55"/>
      <c r="U41" s="333"/>
      <c r="V41" s="333"/>
      <c r="W41" s="333"/>
      <c r="X41" s="333"/>
      <c r="Y41" s="333"/>
      <c r="Z41" s="333"/>
      <c r="AA41" s="333"/>
      <c r="AB41" s="333"/>
    </row>
    <row r="42" spans="1:28" s="334" customFormat="1" ht="20.25">
      <c r="A42" s="331"/>
      <c r="B42" s="855" t="s">
        <v>244</v>
      </c>
      <c r="C42" s="864"/>
      <c r="D42" s="865">
        <v>50059</v>
      </c>
      <c r="E42" s="852"/>
      <c r="F42" s="832">
        <f t="shared" si="3"/>
        <v>-31996</v>
      </c>
      <c r="G42" s="866">
        <v>56545</v>
      </c>
      <c r="H42" s="866">
        <v>27564</v>
      </c>
      <c r="I42" s="866">
        <v>-2054</v>
      </c>
      <c r="J42" s="840"/>
      <c r="K42" s="866">
        <v>-6864</v>
      </c>
      <c r="L42" s="840"/>
      <c r="M42" s="866">
        <v>199</v>
      </c>
      <c r="N42" s="866">
        <v>21643</v>
      </c>
      <c r="O42" s="866">
        <v>1814</v>
      </c>
      <c r="P42" s="866">
        <v>-30520</v>
      </c>
      <c r="Q42" s="587"/>
      <c r="R42" s="55" t="b">
        <f t="shared" si="0"/>
        <v>1</v>
      </c>
      <c r="S42" s="55" t="b">
        <f t="shared" si="1"/>
        <v>1</v>
      </c>
      <c r="T42" s="55"/>
      <c r="U42" s="333"/>
      <c r="V42" s="333"/>
      <c r="W42" s="333"/>
      <c r="X42" s="333"/>
      <c r="Y42" s="333"/>
      <c r="Z42" s="333"/>
      <c r="AA42" s="333"/>
      <c r="AB42" s="333"/>
    </row>
    <row r="43" spans="1:28" s="334" customFormat="1" ht="20.25">
      <c r="A43" s="331"/>
      <c r="B43" s="71" t="s">
        <v>246</v>
      </c>
      <c r="C43" s="840"/>
      <c r="D43" s="862">
        <v>9949086</v>
      </c>
      <c r="E43" s="852"/>
      <c r="F43" s="638">
        <f>D43</f>
        <v>9949086</v>
      </c>
      <c r="G43" s="863">
        <v>9826465.1253664009</v>
      </c>
      <c r="H43" s="863">
        <v>9602122.1253664009</v>
      </c>
      <c r="I43" s="863">
        <v>9491361.1253664009</v>
      </c>
      <c r="J43" s="840"/>
      <c r="K43" s="863">
        <v>9459185.1253664009</v>
      </c>
      <c r="L43" s="840"/>
      <c r="M43" s="863">
        <v>9459185.1253664009</v>
      </c>
      <c r="N43" s="863">
        <v>9349459.1253664009</v>
      </c>
      <c r="O43" s="863">
        <v>9212995.1253664009</v>
      </c>
      <c r="P43" s="863">
        <v>9166748</v>
      </c>
      <c r="Q43" s="587"/>
      <c r="R43" s="55" t="b">
        <f t="shared" si="0"/>
        <v>0</v>
      </c>
      <c r="S43" s="55"/>
      <c r="T43" s="55"/>
      <c r="U43" s="333"/>
      <c r="V43" s="333"/>
      <c r="W43" s="333"/>
      <c r="X43" s="333"/>
      <c r="Y43" s="333"/>
      <c r="Z43" s="333"/>
      <c r="AA43" s="333"/>
      <c r="AB43" s="333"/>
    </row>
    <row r="44" spans="1:28" s="334" customFormat="1" ht="20.25">
      <c r="A44" s="331"/>
      <c r="B44" s="77" t="s">
        <v>243</v>
      </c>
      <c r="C44" s="840"/>
      <c r="D44" s="862">
        <v>9069887</v>
      </c>
      <c r="E44" s="852"/>
      <c r="F44" s="638">
        <f>D44</f>
        <v>9069887</v>
      </c>
      <c r="G44" s="863">
        <v>8915270.2253664006</v>
      </c>
      <c r="H44" s="863">
        <v>8747472.2253664006</v>
      </c>
      <c r="I44" s="863">
        <v>8664275.2253664006</v>
      </c>
      <c r="J44" s="840"/>
      <c r="K44" s="863">
        <v>8630045.2253664006</v>
      </c>
      <c r="L44" s="840"/>
      <c r="M44" s="863">
        <v>8630045.2253664006</v>
      </c>
      <c r="N44" s="863">
        <v>8520518.2253664006</v>
      </c>
      <c r="O44" s="863">
        <v>8405697.2253664006</v>
      </c>
      <c r="P44" s="863">
        <v>8361264</v>
      </c>
      <c r="Q44" s="587"/>
      <c r="R44" s="55" t="b">
        <f t="shared" si="0"/>
        <v>0</v>
      </c>
      <c r="S44" s="55"/>
      <c r="T44" s="55"/>
      <c r="U44" s="333"/>
      <c r="V44" s="333"/>
      <c r="W44" s="333"/>
      <c r="X44" s="333"/>
      <c r="Y44" s="333"/>
      <c r="Z44" s="333"/>
      <c r="AA44" s="333"/>
      <c r="AB44" s="333"/>
    </row>
    <row r="45" spans="1:28" s="334" customFormat="1" ht="20.25">
      <c r="A45" s="332"/>
      <c r="B45" s="855" t="s">
        <v>244</v>
      </c>
      <c r="C45" s="864"/>
      <c r="D45" s="865">
        <v>879199</v>
      </c>
      <c r="E45" s="852"/>
      <c r="F45" s="638">
        <f>D45</f>
        <v>879199</v>
      </c>
      <c r="G45" s="866">
        <v>911194.9</v>
      </c>
      <c r="H45" s="866">
        <v>854649.9</v>
      </c>
      <c r="I45" s="866">
        <v>827085.9</v>
      </c>
      <c r="J45" s="840"/>
      <c r="K45" s="866">
        <v>829139.9</v>
      </c>
      <c r="L45" s="840"/>
      <c r="M45" s="866">
        <v>829139.9</v>
      </c>
      <c r="N45" s="866">
        <v>828940.9</v>
      </c>
      <c r="O45" s="866">
        <v>807297.9</v>
      </c>
      <c r="P45" s="866">
        <v>805484</v>
      </c>
      <c r="Q45" s="587"/>
      <c r="R45" s="55" t="b">
        <f t="shared" si="0"/>
        <v>0</v>
      </c>
      <c r="S45" s="55"/>
      <c r="T45" s="55"/>
      <c r="U45" s="333"/>
      <c r="V45" s="333"/>
      <c r="W45" s="333"/>
      <c r="X45" s="333"/>
      <c r="Y45" s="333"/>
      <c r="Z45" s="333"/>
      <c r="AA45" s="333"/>
      <c r="AB45" s="333"/>
    </row>
    <row r="46" spans="1:28" s="334" customFormat="1" ht="20.25">
      <c r="A46" s="332"/>
      <c r="B46" s="867" t="s">
        <v>291</v>
      </c>
      <c r="C46" s="868"/>
      <c r="D46" s="869">
        <v>59.3</v>
      </c>
      <c r="E46" s="852"/>
      <c r="F46" s="869">
        <v>58.88</v>
      </c>
      <c r="G46" s="870">
        <v>60.76</v>
      </c>
      <c r="H46" s="870">
        <v>59.5431934</v>
      </c>
      <c r="I46" s="870">
        <v>57.983489400000003</v>
      </c>
      <c r="J46" s="840"/>
      <c r="K46" s="870">
        <v>57.664423800000002</v>
      </c>
      <c r="L46" s="871"/>
      <c r="M46" s="870">
        <v>58.608488800000003</v>
      </c>
      <c r="N46" s="870">
        <v>59.466230600000003</v>
      </c>
      <c r="O46" s="870">
        <v>57.360305699999998</v>
      </c>
      <c r="P46" s="870">
        <v>55.174383300000002</v>
      </c>
      <c r="Q46" s="587"/>
      <c r="R46" s="55"/>
      <c r="S46" s="55"/>
      <c r="T46" s="55"/>
      <c r="U46" s="333"/>
      <c r="V46" s="333"/>
      <c r="W46" s="333"/>
      <c r="X46" s="333"/>
      <c r="Y46" s="333"/>
      <c r="Z46" s="333"/>
      <c r="AA46" s="333"/>
      <c r="AB46" s="333"/>
    </row>
    <row r="47" spans="1:28" s="334" customFormat="1" ht="21" hidden="1" customHeight="1">
      <c r="A47" s="332"/>
      <c r="B47" s="872"/>
      <c r="C47" s="864"/>
      <c r="D47" s="869"/>
      <c r="E47" s="852"/>
      <c r="F47" s="873"/>
      <c r="G47" s="874"/>
      <c r="H47" s="874"/>
      <c r="I47" s="874"/>
      <c r="J47" s="840"/>
      <c r="K47" s="874"/>
      <c r="L47" s="871"/>
      <c r="M47" s="874"/>
      <c r="N47" s="874"/>
      <c r="O47" s="874"/>
      <c r="P47" s="874"/>
      <c r="Q47" s="587"/>
      <c r="R47" s="55" t="b">
        <f t="shared" si="0"/>
        <v>1</v>
      </c>
      <c r="S47" s="55" t="b">
        <f t="shared" si="1"/>
        <v>1</v>
      </c>
      <c r="T47" s="55"/>
      <c r="U47" s="333"/>
      <c r="V47" s="333"/>
      <c r="W47" s="333"/>
      <c r="X47" s="333"/>
      <c r="Y47" s="333"/>
      <c r="Z47" s="333"/>
      <c r="AA47" s="333"/>
      <c r="AB47" s="333"/>
    </row>
    <row r="48" spans="1:28" s="334" customFormat="1" ht="23.25">
      <c r="A48" s="332"/>
      <c r="B48" s="71" t="s">
        <v>325</v>
      </c>
      <c r="C48" s="840"/>
      <c r="D48" s="875">
        <v>1.2699999999999999E-2</v>
      </c>
      <c r="E48" s="852"/>
      <c r="F48" s="875">
        <v>1.6299999999999999E-2</v>
      </c>
      <c r="G48" s="876">
        <v>1.24E-2</v>
      </c>
      <c r="H48" s="876">
        <v>1.0737500000000001E-2</v>
      </c>
      <c r="I48" s="876">
        <v>1.12421E-2</v>
      </c>
      <c r="J48" s="840"/>
      <c r="K48" s="876">
        <v>1.23074E-2</v>
      </c>
      <c r="L48" s="840"/>
      <c r="M48" s="876">
        <v>1.37295E-2</v>
      </c>
      <c r="N48" s="876">
        <v>1.20897E-2</v>
      </c>
      <c r="O48" s="876">
        <v>1.1043499999999999E-2</v>
      </c>
      <c r="P48" s="876">
        <v>1.23E-2</v>
      </c>
      <c r="Q48" s="587"/>
      <c r="R48" s="55"/>
      <c r="S48" s="55"/>
      <c r="T48" s="55"/>
      <c r="U48" s="333"/>
      <c r="V48" s="333"/>
      <c r="W48" s="333"/>
      <c r="X48" s="333"/>
      <c r="Y48" s="333"/>
      <c r="Z48" s="333"/>
      <c r="AA48" s="333"/>
      <c r="AB48" s="333"/>
    </row>
    <row r="49" spans="1:28" s="334" customFormat="1" ht="20.25">
      <c r="A49" s="332"/>
      <c r="B49" s="854" t="s">
        <v>243</v>
      </c>
      <c r="C49" s="840"/>
      <c r="D49" s="875">
        <v>9.1999999999999998E-3</v>
      </c>
      <c r="E49" s="852"/>
      <c r="F49" s="875">
        <v>1.2200000000000001E-2</v>
      </c>
      <c r="G49" s="876">
        <v>8.9999999999999993E-3</v>
      </c>
      <c r="H49" s="876">
        <v>7.5217000000000001E-3</v>
      </c>
      <c r="I49" s="876">
        <v>7.9129000000000005E-3</v>
      </c>
      <c r="J49" s="840"/>
      <c r="K49" s="876">
        <v>9.3212E-3</v>
      </c>
      <c r="L49" s="840"/>
      <c r="M49" s="876">
        <v>1.0782E-2</v>
      </c>
      <c r="N49" s="876">
        <v>9.2504000000000006E-3</v>
      </c>
      <c r="O49" s="876">
        <v>8.2737000000000002E-3</v>
      </c>
      <c r="P49" s="876">
        <v>8.8999999999999999E-3</v>
      </c>
      <c r="Q49" s="587"/>
      <c r="R49" s="55"/>
      <c r="S49" s="55"/>
      <c r="T49" s="55"/>
      <c r="U49" s="333"/>
      <c r="V49" s="333"/>
      <c r="W49" s="333"/>
      <c r="X49" s="333"/>
      <c r="Y49" s="333"/>
      <c r="Z49" s="333"/>
      <c r="AA49" s="333"/>
      <c r="AB49" s="333"/>
    </row>
    <row r="50" spans="1:28" s="334" customFormat="1" ht="20.25">
      <c r="A50" s="331"/>
      <c r="B50" s="77" t="s">
        <v>244</v>
      </c>
      <c r="C50" s="840"/>
      <c r="D50" s="875">
        <v>4.8500000000000001E-2</v>
      </c>
      <c r="E50" s="852"/>
      <c r="F50" s="875">
        <v>5.74E-2</v>
      </c>
      <c r="G50" s="876">
        <v>4.58E-2</v>
      </c>
      <c r="H50" s="876">
        <v>4.4090699999999997E-2</v>
      </c>
      <c r="I50" s="876">
        <v>4.6051099999999998E-2</v>
      </c>
      <c r="J50" s="840"/>
      <c r="K50" s="876">
        <v>4.3075099999999998E-2</v>
      </c>
      <c r="L50" s="840"/>
      <c r="M50" s="876">
        <v>4.4151200000000002E-2</v>
      </c>
      <c r="N50" s="876">
        <v>4.1468999999999999E-2</v>
      </c>
      <c r="O50" s="876">
        <v>3.9803400000000003E-2</v>
      </c>
      <c r="P50" s="876">
        <v>4.6800000000000001E-2</v>
      </c>
      <c r="Q50" s="587"/>
      <c r="R50" s="55"/>
      <c r="S50" s="55"/>
      <c r="T50" s="55"/>
      <c r="U50" s="333"/>
      <c r="V50" s="333"/>
      <c r="W50" s="333"/>
      <c r="X50" s="333"/>
      <c r="Y50" s="333"/>
      <c r="Z50" s="333"/>
      <c r="AA50" s="333"/>
      <c r="AB50" s="333"/>
    </row>
    <row r="51" spans="1:28" s="334" customFormat="1" ht="21" customHeight="1">
      <c r="A51" s="338"/>
      <c r="B51" s="846" t="s">
        <v>280</v>
      </c>
      <c r="C51" s="877"/>
      <c r="D51" s="878"/>
      <c r="E51" s="879"/>
      <c r="F51" s="880"/>
      <c r="G51" s="881"/>
      <c r="H51" s="882"/>
      <c r="I51" s="882"/>
      <c r="J51" s="883"/>
      <c r="K51" s="882"/>
      <c r="L51" s="883"/>
      <c r="M51" s="882"/>
      <c r="N51" s="882"/>
      <c r="O51" s="882"/>
      <c r="P51" s="882"/>
      <c r="Q51" s="587"/>
      <c r="R51" s="55"/>
      <c r="S51" s="55"/>
      <c r="T51" s="55"/>
      <c r="U51" s="333"/>
      <c r="V51" s="333"/>
      <c r="W51" s="333"/>
      <c r="X51" s="333"/>
      <c r="Y51" s="333"/>
      <c r="Z51" s="333"/>
      <c r="AA51" s="333"/>
      <c r="AB51" s="333"/>
    </row>
    <row r="52" spans="1:28" s="334" customFormat="1" ht="20.25">
      <c r="A52" s="331"/>
      <c r="B52" s="71" t="s">
        <v>251</v>
      </c>
      <c r="C52" s="840"/>
      <c r="D52" s="107">
        <v>202024</v>
      </c>
      <c r="E52" s="842"/>
      <c r="F52" s="107">
        <f>D52-G52-H52-I52</f>
        <v>104447</v>
      </c>
      <c r="G52" s="884">
        <v>49044</v>
      </c>
      <c r="H52" s="884">
        <v>-344</v>
      </c>
      <c r="I52" s="102">
        <v>48877</v>
      </c>
      <c r="J52" s="840"/>
      <c r="K52" s="102">
        <v>193641</v>
      </c>
      <c r="L52" s="840"/>
      <c r="M52" s="102">
        <v>38998</v>
      </c>
      <c r="N52" s="102">
        <v>33035</v>
      </c>
      <c r="O52" s="102">
        <v>47449</v>
      </c>
      <c r="P52" s="102">
        <v>74159</v>
      </c>
      <c r="Q52" s="587"/>
      <c r="R52" s="55" t="b">
        <f t="shared" si="0"/>
        <v>1</v>
      </c>
      <c r="S52" s="55" t="b">
        <f t="shared" si="1"/>
        <v>1</v>
      </c>
      <c r="T52" s="55"/>
      <c r="U52" s="333"/>
      <c r="V52" s="333"/>
      <c r="W52" s="333"/>
      <c r="X52" s="333"/>
      <c r="Y52" s="333"/>
      <c r="Z52" s="333"/>
      <c r="AA52" s="333"/>
      <c r="AB52" s="333"/>
    </row>
    <row r="53" spans="1:28" s="334" customFormat="1" ht="20.25">
      <c r="A53" s="339"/>
      <c r="B53" s="101" t="s">
        <v>246</v>
      </c>
      <c r="C53" s="861"/>
      <c r="D53" s="78">
        <v>2451818</v>
      </c>
      <c r="E53" s="842"/>
      <c r="F53" s="638">
        <f>D53</f>
        <v>2451818</v>
      </c>
      <c r="G53" s="102">
        <v>2347371</v>
      </c>
      <c r="H53" s="103">
        <v>2298327</v>
      </c>
      <c r="I53" s="103">
        <v>2298671</v>
      </c>
      <c r="J53" s="861"/>
      <c r="K53" s="103">
        <v>2249794</v>
      </c>
      <c r="L53" s="861"/>
      <c r="M53" s="103">
        <v>2249794</v>
      </c>
      <c r="N53" s="103">
        <v>2210796</v>
      </c>
      <c r="O53" s="103">
        <v>2177761</v>
      </c>
      <c r="P53" s="103">
        <v>2130312</v>
      </c>
      <c r="Q53" s="587"/>
      <c r="R53" s="587"/>
      <c r="S53" s="55"/>
      <c r="T53" s="55"/>
      <c r="U53" s="333"/>
      <c r="V53" s="333"/>
      <c r="W53" s="333"/>
      <c r="X53" s="333"/>
      <c r="Y53" s="333"/>
      <c r="Z53" s="333"/>
      <c r="AA53" s="333"/>
      <c r="AB53" s="333"/>
    </row>
    <row r="54" spans="1:28" s="334" customFormat="1" ht="18" customHeight="1">
      <c r="A54" s="340"/>
      <c r="B54" s="109"/>
      <c r="C54" s="861"/>
      <c r="D54" s="873"/>
      <c r="E54" s="852"/>
      <c r="F54" s="873"/>
      <c r="G54" s="844"/>
      <c r="H54" s="844"/>
      <c r="I54" s="844"/>
      <c r="J54" s="861"/>
      <c r="K54" s="844"/>
      <c r="L54" s="861"/>
      <c r="M54" s="844"/>
      <c r="N54" s="844"/>
      <c r="O54" s="844"/>
      <c r="P54" s="844"/>
      <c r="Q54" s="587"/>
      <c r="R54" s="587"/>
      <c r="S54" s="55"/>
      <c r="T54" s="55"/>
      <c r="U54" s="333"/>
      <c r="V54" s="333"/>
      <c r="W54" s="333"/>
      <c r="X54" s="333"/>
      <c r="Y54" s="333"/>
      <c r="Z54" s="333"/>
      <c r="AA54" s="333"/>
      <c r="AB54" s="333"/>
    </row>
    <row r="55" spans="1:28" ht="51" hidden="1" customHeight="1">
      <c r="A55" s="341"/>
      <c r="B55" s="636" t="s">
        <v>242</v>
      </c>
      <c r="C55" s="1567" t="s">
        <v>302</v>
      </c>
      <c r="D55" s="1567"/>
      <c r="E55" s="1567"/>
      <c r="F55" s="1567"/>
      <c r="G55" s="1567"/>
      <c r="H55" s="1567"/>
      <c r="I55" s="1567"/>
      <c r="J55" s="1567"/>
      <c r="K55" s="1567"/>
      <c r="L55" s="1567"/>
      <c r="M55" s="1567"/>
      <c r="N55" s="1567"/>
      <c r="O55" s="1567"/>
      <c r="P55" s="1567"/>
      <c r="Q55" s="342"/>
      <c r="R55" s="343"/>
    </row>
    <row r="56" spans="1:28" ht="37.5" customHeight="1">
      <c r="A56" s="341"/>
      <c r="B56" s="582"/>
      <c r="C56" s="1570"/>
      <c r="D56" s="1570"/>
      <c r="E56" s="1570"/>
      <c r="F56" s="1570"/>
      <c r="G56" s="1570"/>
      <c r="H56" s="1570"/>
      <c r="I56" s="1570"/>
      <c r="J56" s="1570"/>
      <c r="K56" s="1570"/>
      <c r="L56" s="1570"/>
      <c r="M56" s="1570"/>
      <c r="N56" s="1570"/>
      <c r="O56" s="1570"/>
      <c r="P56" s="1570"/>
      <c r="Q56" s="342"/>
      <c r="R56" s="343"/>
    </row>
    <row r="57" spans="1:28" ht="39" customHeight="1">
      <c r="A57" s="341"/>
      <c r="B57" s="630"/>
      <c r="C57" s="341" t="s">
        <v>272</v>
      </c>
      <c r="D57" s="590" t="b">
        <f>SUM(D18:D19)=D20</f>
        <v>1</v>
      </c>
      <c r="E57" s="590"/>
      <c r="F57" s="590" t="b">
        <f>SUM(F18:F19)=F20</f>
        <v>1</v>
      </c>
      <c r="G57" s="590" t="b">
        <f>SUM(G18:G19)=G20</f>
        <v>1</v>
      </c>
      <c r="H57" s="590" t="b">
        <f>SUM(H18:H19)=H20</f>
        <v>1</v>
      </c>
      <c r="I57" s="590" t="b">
        <f t="shared" ref="I57:P57" si="4">SUM(I18:I19)=I20</f>
        <v>1</v>
      </c>
      <c r="J57" s="590"/>
      <c r="K57" s="590" t="b">
        <f t="shared" si="4"/>
        <v>1</v>
      </c>
      <c r="L57" s="590"/>
      <c r="M57" s="590" t="b">
        <f t="shared" si="4"/>
        <v>1</v>
      </c>
      <c r="N57" s="590" t="b">
        <f t="shared" si="4"/>
        <v>1</v>
      </c>
      <c r="O57" s="590" t="b">
        <f t="shared" si="4"/>
        <v>1</v>
      </c>
      <c r="P57" s="590" t="b">
        <f t="shared" si="4"/>
        <v>1</v>
      </c>
      <c r="Q57" s="342"/>
      <c r="R57" s="343"/>
    </row>
    <row r="58" spans="1:28">
      <c r="A58" s="341"/>
      <c r="B58" s="341"/>
      <c r="C58" s="341" t="s">
        <v>273</v>
      </c>
      <c r="D58" s="590" t="b">
        <f>(D21+D22)=D23</f>
        <v>1</v>
      </c>
      <c r="E58" s="342"/>
      <c r="F58" s="590" t="b">
        <f>(F21+F22)=F23</f>
        <v>1</v>
      </c>
      <c r="G58" s="590" t="b">
        <f>(G21+G22)=G23</f>
        <v>1</v>
      </c>
      <c r="H58" s="590" t="b">
        <f>(H21+H22)=H23</f>
        <v>1</v>
      </c>
      <c r="I58" s="590" t="b">
        <f t="shared" ref="I58:P58" si="5">(I21+I22)=I23</f>
        <v>1</v>
      </c>
      <c r="J58" s="590"/>
      <c r="K58" s="590" t="b">
        <f t="shared" si="5"/>
        <v>1</v>
      </c>
      <c r="L58" s="590"/>
      <c r="M58" s="590" t="b">
        <f t="shared" si="5"/>
        <v>1</v>
      </c>
      <c r="N58" s="590" t="b">
        <f t="shared" si="5"/>
        <v>1</v>
      </c>
      <c r="O58" s="590" t="b">
        <f t="shared" si="5"/>
        <v>1</v>
      </c>
      <c r="P58" s="590" t="b">
        <f t="shared" si="5"/>
        <v>1</v>
      </c>
      <c r="Q58" s="342"/>
      <c r="R58" s="343"/>
    </row>
    <row r="59" spans="1:28">
      <c r="A59" s="341"/>
      <c r="B59" s="341"/>
      <c r="C59" s="341" t="s">
        <v>200</v>
      </c>
      <c r="D59" s="590" t="b">
        <f>(D18+D21)=D24</f>
        <v>1</v>
      </c>
      <c r="E59" s="342"/>
      <c r="F59" s="590" t="b">
        <f>(F18+F21)=F24</f>
        <v>1</v>
      </c>
      <c r="G59" s="590" t="b">
        <f>(G18+G21)=G24</f>
        <v>1</v>
      </c>
      <c r="H59" s="590" t="b">
        <f>(H18+H21)=H24</f>
        <v>1</v>
      </c>
      <c r="I59" s="590" t="b">
        <f t="shared" ref="I59:P59" si="6">(I18+I21)=I24</f>
        <v>1</v>
      </c>
      <c r="J59" s="590"/>
      <c r="K59" s="590" t="b">
        <f t="shared" si="6"/>
        <v>1</v>
      </c>
      <c r="L59" s="590"/>
      <c r="M59" s="590" t="b">
        <f t="shared" si="6"/>
        <v>1</v>
      </c>
      <c r="N59" s="590" t="b">
        <f t="shared" si="6"/>
        <v>1</v>
      </c>
      <c r="O59" s="590" t="b">
        <f t="shared" si="6"/>
        <v>1</v>
      </c>
      <c r="P59" s="590" t="b">
        <f t="shared" si="6"/>
        <v>1</v>
      </c>
      <c r="Q59" s="342"/>
      <c r="R59" s="343"/>
    </row>
    <row r="60" spans="1:28">
      <c r="A60" s="341"/>
      <c r="B60" s="341"/>
      <c r="C60" s="341" t="s">
        <v>201</v>
      </c>
      <c r="D60" s="590" t="b">
        <f>(D20+D23)=D26</f>
        <v>1</v>
      </c>
      <c r="E60" s="342"/>
      <c r="F60" s="590" t="b">
        <f>(F20+F23)=F26</f>
        <v>1</v>
      </c>
      <c r="G60" s="590" t="b">
        <f>(G20+G23)=G26</f>
        <v>1</v>
      </c>
      <c r="H60" s="590" t="b">
        <f>(H20+H23)=H26</f>
        <v>1</v>
      </c>
      <c r="I60" s="590" t="b">
        <f t="shared" ref="I60:P60" si="7">(I20+I23)=I26</f>
        <v>1</v>
      </c>
      <c r="J60" s="590"/>
      <c r="K60" s="590" t="b">
        <f t="shared" si="7"/>
        <v>1</v>
      </c>
      <c r="L60" s="590"/>
      <c r="M60" s="590" t="b">
        <f t="shared" si="7"/>
        <v>1</v>
      </c>
      <c r="N60" s="590" t="b">
        <f t="shared" si="7"/>
        <v>1</v>
      </c>
      <c r="O60" s="590" t="b">
        <f t="shared" si="7"/>
        <v>1</v>
      </c>
      <c r="P60" s="590" t="b">
        <f t="shared" si="7"/>
        <v>1</v>
      </c>
      <c r="Q60" s="342"/>
      <c r="R60" s="343"/>
    </row>
    <row r="61" spans="1:28">
      <c r="A61" s="341"/>
      <c r="B61" s="341"/>
      <c r="C61" s="341" t="s">
        <v>156</v>
      </c>
      <c r="D61" s="590" t="b">
        <f>(D26+D27)=D28</f>
        <v>1</v>
      </c>
      <c r="E61" s="342"/>
      <c r="F61" s="590" t="b">
        <f>(F26+F27)=F28</f>
        <v>1</v>
      </c>
      <c r="G61" s="590" t="b">
        <f>(G26+G27)=G28</f>
        <v>1</v>
      </c>
      <c r="H61" s="590" t="b">
        <f>(H26+H27)=H28</f>
        <v>1</v>
      </c>
      <c r="I61" s="590" t="b">
        <f t="shared" ref="I61:P61" si="8">(I26+I27)=I28</f>
        <v>1</v>
      </c>
      <c r="J61" s="590"/>
      <c r="K61" s="590" t="b">
        <f t="shared" si="8"/>
        <v>1</v>
      </c>
      <c r="L61" s="590"/>
      <c r="M61" s="590" t="b">
        <f t="shared" si="8"/>
        <v>1</v>
      </c>
      <c r="N61" s="590" t="b">
        <f t="shared" si="8"/>
        <v>1</v>
      </c>
      <c r="O61" s="590" t="b">
        <f t="shared" si="8"/>
        <v>1</v>
      </c>
      <c r="P61" s="590" t="b">
        <f t="shared" si="8"/>
        <v>1</v>
      </c>
      <c r="Q61" s="342"/>
      <c r="R61" s="343"/>
    </row>
    <row r="62" spans="1:28">
      <c r="A62" s="341"/>
      <c r="B62" s="341"/>
      <c r="C62" s="341"/>
      <c r="D62" s="341"/>
      <c r="E62" s="342"/>
      <c r="F62" s="341"/>
      <c r="G62" s="341"/>
      <c r="H62" s="343"/>
      <c r="I62" s="341"/>
      <c r="J62" s="342"/>
      <c r="K62" s="341"/>
      <c r="L62" s="342"/>
      <c r="M62" s="343"/>
      <c r="N62" s="341"/>
      <c r="O62" s="341"/>
      <c r="P62" s="343"/>
      <c r="Q62" s="342"/>
      <c r="R62" s="343"/>
    </row>
    <row r="63" spans="1:28">
      <c r="A63" s="341"/>
      <c r="B63" s="341"/>
      <c r="C63" s="341"/>
      <c r="D63" s="341"/>
      <c r="E63" s="342"/>
      <c r="F63" s="341"/>
      <c r="G63" s="341"/>
      <c r="H63" s="343"/>
      <c r="I63" s="341"/>
      <c r="J63" s="342"/>
      <c r="K63" s="341"/>
      <c r="L63" s="342"/>
      <c r="M63" s="343"/>
      <c r="N63" s="341"/>
      <c r="O63" s="341"/>
      <c r="P63" s="343"/>
      <c r="Q63" s="342"/>
      <c r="R63" s="343"/>
    </row>
    <row r="64" spans="1:28">
      <c r="A64" s="341"/>
      <c r="B64" s="341"/>
      <c r="C64" s="341"/>
      <c r="D64" s="341"/>
      <c r="E64" s="342"/>
      <c r="F64" s="341"/>
      <c r="G64" s="341"/>
      <c r="H64" s="343"/>
      <c r="I64" s="341"/>
      <c r="J64" s="342"/>
      <c r="K64" s="341"/>
      <c r="L64" s="342"/>
      <c r="M64" s="343"/>
      <c r="N64" s="341"/>
      <c r="O64" s="341"/>
      <c r="P64" s="343"/>
      <c r="Q64" s="342"/>
      <c r="R64" s="343"/>
    </row>
    <row r="66" spans="12:12">
      <c r="L66" s="342"/>
    </row>
  </sheetData>
  <mergeCells count="3">
    <mergeCell ref="C55:P55"/>
    <mergeCell ref="B15:C15"/>
    <mergeCell ref="C56:P56"/>
  </mergeCells>
  <printOptions horizontalCentered="1"/>
  <pageMargins left="0.51181102362204722" right="0.51181102362204722" top="0.51181102362204722" bottom="0.51181102362204722" header="0.51181102362204722" footer="0.51181102362204722"/>
  <pageSetup scale="46" firstPageNumber="2" orientation="landscape" useFirstPageNumber="1" r:id="rId1"/>
  <headerFooter>
    <oddFooter>&amp;R&amp;"Helvetica,Regular"&amp;14BCE Supplementary Financial Information - Fourth Quarter 2022 Page 7</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0417" r:id="rId7" name="FPMExcelClientSheetOptionstb1">
          <controlPr defaultSize="0" autoLine="0" r:id="rId8">
            <anchor moveWithCells="1" sizeWithCells="1">
              <from>
                <xdr:col>0</xdr:col>
                <xdr:colOff>0</xdr:colOff>
                <xdr:row>11</xdr:row>
                <xdr:rowOff>0</xdr:rowOff>
              </from>
              <to>
                <xdr:col>0</xdr:col>
                <xdr:colOff>9525</xdr:colOff>
                <xdr:row>11</xdr:row>
                <xdr:rowOff>0</xdr:rowOff>
              </to>
            </anchor>
          </controlPr>
        </control>
      </mc:Choice>
      <mc:Fallback>
        <control shapeId="60417" r:id="rId7" name="FPMExcelClientSheetOptionstb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59999389629810485"/>
    <pageSetUpPr fitToPage="1"/>
  </sheetPr>
  <dimension ref="A1:Q66"/>
  <sheetViews>
    <sheetView showGridLines="0" view="pageBreakPreview" topLeftCell="A3" zoomScale="80" zoomScaleNormal="70" zoomScaleSheetLayoutView="80" workbookViewId="0">
      <selection activeCell="I33" sqref="I33"/>
    </sheetView>
  </sheetViews>
  <sheetFormatPr defaultColWidth="9.140625" defaultRowHeight="19.5" outlineLevelCol="1"/>
  <cols>
    <col min="1" max="1" width="3.140625" style="313" customWidth="1"/>
    <col min="2" max="2" width="99" style="313" customWidth="1"/>
    <col min="3" max="3" width="15.42578125" style="318" customWidth="1"/>
    <col min="4" max="4" width="1.85546875" style="318" customWidth="1"/>
    <col min="5" max="5" width="15.42578125" style="318" customWidth="1"/>
    <col min="6" max="6" width="1.85546875" style="451" customWidth="1"/>
    <col min="7" max="7" width="15.42578125" style="318" customWidth="1"/>
    <col min="8" max="8" width="1.85546875" style="451" customWidth="1" outlineLevel="1"/>
    <col min="9" max="9" width="15.42578125" style="318" customWidth="1" outlineLevel="1"/>
    <col min="10" max="10" width="1.85546875" style="318" customWidth="1" outlineLevel="1"/>
    <col min="11" max="11" width="15.42578125" style="313" customWidth="1" outlineLevel="1"/>
    <col min="12" max="12" width="1.85546875" style="451" customWidth="1" outlineLevel="1"/>
    <col min="13" max="13" width="15.42578125" style="313" customWidth="1" outlineLevel="1"/>
    <col min="14" max="15" width="9.140625" style="55" customWidth="1" outlineLevel="1"/>
    <col min="16" max="16" width="10.7109375" style="55" bestFit="1" customWidth="1"/>
    <col min="17" max="17" width="12.5703125" style="55" customWidth="1"/>
    <col min="18" max="16384" width="9.140625" style="55"/>
  </cols>
  <sheetData>
    <row r="1" spans="1:17" s="591" customFormat="1" ht="16.5" customHeight="1">
      <c r="A1" s="67"/>
      <c r="B1" s="67"/>
      <c r="C1" s="82"/>
      <c r="D1" s="82"/>
      <c r="E1" s="82"/>
      <c r="F1" s="104"/>
      <c r="G1" s="82"/>
      <c r="H1" s="104"/>
      <c r="I1" s="82"/>
      <c r="J1" s="82"/>
      <c r="K1" s="67"/>
      <c r="L1" s="104"/>
      <c r="M1" s="67"/>
    </row>
    <row r="2" spans="1:17" s="591" customFormat="1" ht="25.5">
      <c r="A2" s="62"/>
      <c r="B2" s="62"/>
      <c r="C2" s="88"/>
      <c r="D2" s="88"/>
      <c r="E2" s="85"/>
      <c r="F2" s="84"/>
      <c r="G2" s="89"/>
      <c r="H2" s="592"/>
      <c r="I2" s="88"/>
      <c r="J2" s="68"/>
      <c r="K2" s="452"/>
      <c r="L2" s="104"/>
      <c r="M2" s="97" t="s">
        <v>294</v>
      </c>
    </row>
    <row r="3" spans="1:17" s="591" customFormat="1" ht="15" customHeight="1">
      <c r="A3" s="62"/>
      <c r="B3" s="62"/>
      <c r="C3" s="88"/>
      <c r="D3" s="88"/>
      <c r="E3" s="88"/>
      <c r="F3" s="142"/>
      <c r="G3" s="88"/>
      <c r="H3" s="142"/>
      <c r="I3" s="88"/>
      <c r="J3" s="68"/>
      <c r="K3" s="67"/>
      <c r="L3" s="104"/>
      <c r="M3" s="88"/>
    </row>
    <row r="4" spans="1:17" s="591" customFormat="1" ht="12.75" customHeight="1" thickBot="1">
      <c r="A4" s="62"/>
      <c r="B4" s="62"/>
      <c r="C4" s="88"/>
      <c r="D4" s="88"/>
      <c r="E4" s="88"/>
      <c r="F4" s="142"/>
      <c r="G4" s="88"/>
      <c r="H4" s="142"/>
      <c r="I4" s="88"/>
      <c r="J4" s="68"/>
      <c r="K4" s="85"/>
      <c r="L4" s="84"/>
      <c r="M4" s="65"/>
    </row>
    <row r="5" spans="1:17" s="591" customFormat="1" ht="18.75" customHeight="1" thickTop="1">
      <c r="A5" s="104"/>
      <c r="B5" s="346"/>
      <c r="C5" s="347" t="s">
        <v>211</v>
      </c>
      <c r="D5" s="348"/>
      <c r="E5" s="349" t="s">
        <v>211</v>
      </c>
      <c r="F5" s="83"/>
      <c r="G5" s="67"/>
      <c r="H5" s="350"/>
      <c r="I5" s="351" t="s">
        <v>177</v>
      </c>
      <c r="J5" s="348"/>
      <c r="K5" s="349" t="s">
        <v>177</v>
      </c>
      <c r="L5" s="83"/>
      <c r="M5" s="67"/>
    </row>
    <row r="6" spans="1:17" s="591" customFormat="1" ht="17.25" thickBot="1">
      <c r="A6" s="352" t="s">
        <v>79</v>
      </c>
      <c r="B6" s="353"/>
      <c r="C6" s="354">
        <v>2022</v>
      </c>
      <c r="D6" s="355"/>
      <c r="E6" s="356">
        <v>2021</v>
      </c>
      <c r="F6" s="94"/>
      <c r="G6" s="356" t="s">
        <v>31</v>
      </c>
      <c r="H6" s="357"/>
      <c r="I6" s="358">
        <v>2022</v>
      </c>
      <c r="J6" s="355"/>
      <c r="K6" s="356">
        <v>2021</v>
      </c>
      <c r="L6" s="94"/>
      <c r="M6" s="356" t="s">
        <v>31</v>
      </c>
    </row>
    <row r="7" spans="1:17" s="593" customFormat="1" ht="16.5">
      <c r="A7" s="359" t="s">
        <v>105</v>
      </c>
      <c r="B7" s="132"/>
      <c r="C7" s="360"/>
      <c r="D7" s="361"/>
      <c r="E7" s="362"/>
      <c r="F7" s="362"/>
      <c r="G7" s="362"/>
      <c r="H7" s="363"/>
      <c r="I7" s="364"/>
      <c r="J7" s="361"/>
      <c r="K7" s="362"/>
      <c r="L7" s="362"/>
      <c r="M7" s="362"/>
    </row>
    <row r="8" spans="1:17" s="594" customFormat="1" ht="16.5">
      <c r="A8" s="365" t="s">
        <v>212</v>
      </c>
      <c r="B8" s="142"/>
      <c r="C8" s="366"/>
      <c r="D8" s="348"/>
      <c r="E8" s="94"/>
      <c r="F8" s="94"/>
      <c r="G8" s="94"/>
      <c r="H8" s="367"/>
      <c r="I8" s="92"/>
      <c r="J8" s="348"/>
      <c r="K8" s="94"/>
      <c r="L8" s="94"/>
      <c r="M8" s="94"/>
    </row>
    <row r="9" spans="1:17" s="594" customFormat="1" ht="16.5">
      <c r="A9" s="368" t="s">
        <v>170</v>
      </c>
      <c r="B9" s="369"/>
      <c r="C9" s="370">
        <f>'Bell Wireline HIST p9'!G24</f>
        <v>-5914</v>
      </c>
      <c r="D9" s="348"/>
      <c r="E9" s="371">
        <f>'Bell Wireline HIST p9'!N24</f>
        <v>1986</v>
      </c>
      <c r="F9" s="94"/>
      <c r="G9" s="518" t="str">
        <f>IF(OR(((ABS(C9-E9)/E9))&gt;100%,((ABS(C9-E9)/E9))&lt;-100%),"n.m.",((C9-E9)/ABS(E9)))</f>
        <v>n.m.</v>
      </c>
      <c r="H9" s="372" t="e">
        <f t="shared" ref="H9:H17" si="0">(C9-F9)/F9</f>
        <v>#DIV/0!</v>
      </c>
      <c r="I9" s="373">
        <f>'Bell Wireline HIST p9'!E24</f>
        <v>0</v>
      </c>
      <c r="J9" s="348"/>
      <c r="K9" s="371">
        <f>'Bell Wireline HIST p9'!O24+'Bell Wireline HIST p9'!P24+'Bell Wireline HIST p9'!Q24+'Bell Wireline HIST p9'!N24</f>
        <v>7871</v>
      </c>
      <c r="L9" s="94"/>
      <c r="M9" s="518">
        <f>IF(OR(((ABS(I9-K9)/K9))&gt;100%,((ABS(I9-K9)/K9))&lt;-100%),"n.m.",((I9-K9)/ABS(K9)))</f>
        <v>-1</v>
      </c>
      <c r="O9" s="640"/>
      <c r="P9" s="641"/>
      <c r="Q9" s="641"/>
    </row>
    <row r="10" spans="1:17" s="594" customFormat="1" ht="16.5">
      <c r="A10" s="374" t="s">
        <v>214</v>
      </c>
      <c r="B10" s="374"/>
      <c r="C10" s="370">
        <f>'Bell Wireline HIST p9'!G25</f>
        <v>-2266</v>
      </c>
      <c r="D10" s="348"/>
      <c r="E10" s="371">
        <f>'Bell Wireline HIST p9'!N25</f>
        <v>779</v>
      </c>
      <c r="F10" s="94"/>
      <c r="G10" s="518" t="str">
        <f>IF(OR(((ABS(C10-E10)/E10))&gt;100%,((ABS(C10-E10)/E10))&lt;-100%),"n.m.",((C10-E10)/ABS(E10)))</f>
        <v>n.m.</v>
      </c>
      <c r="H10" s="294" t="e">
        <f t="shared" si="0"/>
        <v>#DIV/0!</v>
      </c>
      <c r="I10" s="370">
        <f>'Bell Wireline HIST p9'!E25</f>
        <v>0</v>
      </c>
      <c r="J10" s="348"/>
      <c r="K10" s="371">
        <f>'Bell Wireline HIST p9'!O25+'Bell Wireline HIST p9'!P25+'Bell Wireline HIST p9'!Q25+'Bell Wireline HIST p9'!N25</f>
        <v>3154</v>
      </c>
      <c r="L10" s="94"/>
      <c r="M10" s="518">
        <f>IF(OR(((ABS(I10-K10)/K10))&gt;100%,((ABS(I10-K10)/K10))&lt;-100%),"n.m.",((I10-K10)/ABS(K10)))</f>
        <v>-1</v>
      </c>
      <c r="O10" s="640"/>
      <c r="P10" s="641"/>
      <c r="Q10" s="641"/>
    </row>
    <row r="11" spans="1:17" s="594" customFormat="1" ht="16.5">
      <c r="A11" s="374" t="s">
        <v>199</v>
      </c>
      <c r="B11" s="374"/>
      <c r="C11" s="375">
        <f>'Bell Wireline HIST p9'!G26</f>
        <v>-231</v>
      </c>
      <c r="D11" s="376"/>
      <c r="E11" s="377">
        <f>'Bell Wireline HIST p9'!N26</f>
        <v>75</v>
      </c>
      <c r="F11" s="92"/>
      <c r="G11" s="519" t="str">
        <f>IF(OR(((ABS(C11-E11)/E11))&gt;100%,((ABS(C11-E11)/E11))&lt;-100%),"n.m.",((C11-E11)/ABS(E11)))</f>
        <v>n.m.</v>
      </c>
      <c r="H11" s="372" t="e">
        <f t="shared" si="0"/>
        <v>#DIV/0!</v>
      </c>
      <c r="I11" s="378">
        <f>'Bell Wireline HIST p9'!E26</f>
        <v>1</v>
      </c>
      <c r="J11" s="376"/>
      <c r="K11" s="377">
        <f>'Bell Wireline HIST p9'!O26+'Bell Wireline HIST p9'!P26+'Bell Wireline HIST p9'!Q26+'Bell Wireline HIST p9'!N26</f>
        <v>289</v>
      </c>
      <c r="L11" s="92"/>
      <c r="M11" s="519">
        <f>IF(OR(((ABS(I11-K11)/K11))&gt;100%,((ABS(I11-K11)/K11))&lt;-100%),"n.m.",((I11-K11)/ABS(K11)))</f>
        <v>-0.9965397923875432</v>
      </c>
      <c r="O11" s="640"/>
      <c r="P11" s="641"/>
      <c r="Q11" s="641"/>
    </row>
    <row r="12" spans="1:17" s="594" customFormat="1" ht="16.5">
      <c r="A12" s="379" t="s">
        <v>207</v>
      </c>
      <c r="B12" s="379"/>
      <c r="C12" s="370">
        <f>'Bell Wireline HIST p9'!G27</f>
        <v>-8411</v>
      </c>
      <c r="D12" s="348"/>
      <c r="E12" s="371">
        <f>'Bell Wireline HIST p9'!N27</f>
        <v>2840</v>
      </c>
      <c r="F12" s="92"/>
      <c r="G12" s="518" t="str">
        <f>IF(OR(((ABS(C12-E12)/E12))&gt;100%,((ABS(C12-E12)/E12))&lt;-100%),"n.m.",((C12-E12)/ABS(E12)))</f>
        <v>n.m.</v>
      </c>
      <c r="H12" s="372" t="e">
        <f t="shared" si="0"/>
        <v>#DIV/0!</v>
      </c>
      <c r="I12" s="380">
        <f>'Bell Wireline HIST p9'!E27</f>
        <v>1</v>
      </c>
      <c r="J12" s="348"/>
      <c r="K12" s="371">
        <f>'Bell Wireline HIST p9'!O27+'Bell Wireline HIST p9'!P27+'Bell Wireline HIST p9'!Q27+'Bell Wireline HIST p9'!N27</f>
        <v>11314</v>
      </c>
      <c r="L12" s="92"/>
      <c r="M12" s="518">
        <f>IF(OR(((ABS(I12-K12)/K12))&gt;100%,((ABS(I12-K12)/K12))&lt;-100%),"n.m.",((I12-K12)/ABS(K12)))</f>
        <v>-0.99991161392964467</v>
      </c>
      <c r="O12" s="640"/>
      <c r="P12" s="641"/>
      <c r="Q12" s="641"/>
    </row>
    <row r="13" spans="1:17" s="594" customFormat="1" ht="16.5">
      <c r="A13" s="374" t="s">
        <v>208</v>
      </c>
      <c r="B13" s="374"/>
      <c r="C13" s="370">
        <f>'Bell Wireline HIST p9'!G28</f>
        <v>-308</v>
      </c>
      <c r="D13" s="348"/>
      <c r="E13" s="371">
        <f>'Bell Wireline HIST p9'!N28</f>
        <v>94</v>
      </c>
      <c r="F13" s="92"/>
      <c r="G13" s="548" t="str">
        <f>IF(OR(((ABS(C13-E13)/E13))&gt;=100%,((ABS(C13-E13)/E13))&lt;=-100%),"n.m.",((C13-E13)/ABS(E13)))</f>
        <v>n.m.</v>
      </c>
      <c r="H13" s="372" t="e">
        <f t="shared" si="0"/>
        <v>#DIV/0!</v>
      </c>
      <c r="I13" s="380">
        <f>'Bell Wireline HIST p9'!E28</f>
        <v>-1</v>
      </c>
      <c r="J13" s="348"/>
      <c r="K13" s="371">
        <f>'Bell Wireline HIST p9'!O28+'Bell Wireline HIST p9'!P28+'Bell Wireline HIST p9'!Q28+'Bell Wireline HIST p9'!N28</f>
        <v>358</v>
      </c>
      <c r="L13" s="92"/>
      <c r="M13" s="518" t="str">
        <f>IF(OR(((ABS(I13-K13)/K13))&gt;=100%,((ABS(I13-K13)/K13))&lt;=-100%),"n.m.",((I13-K13)/ABS(K13)))</f>
        <v>n.m.</v>
      </c>
      <c r="O13" s="640"/>
      <c r="P13" s="641"/>
      <c r="Q13" s="641"/>
    </row>
    <row r="14" spans="1:17" s="593" customFormat="1" ht="16.5">
      <c r="A14" s="381" t="s">
        <v>272</v>
      </c>
      <c r="B14" s="382"/>
      <c r="C14" s="383">
        <f>'Bell Wireline HIST p9'!G29</f>
        <v>-8719</v>
      </c>
      <c r="D14" s="384"/>
      <c r="E14" s="546">
        <f>'Bell Wireline HIST p9'!N29</f>
        <v>2934</v>
      </c>
      <c r="F14" s="395"/>
      <c r="G14" s="520" t="str">
        <f>IF(OR(((ABS(C14-E14)/E14))&gt;100%,((ABS(C14-E14)/E14))&lt;-100%),"n.m.",((C14-E14)/ABS(E14)))</f>
        <v>n.m.</v>
      </c>
      <c r="H14" s="396" t="e">
        <f t="shared" si="0"/>
        <v>#DIV/0!</v>
      </c>
      <c r="I14" s="547">
        <f>'Bell Wireline HIST p9'!E29</f>
        <v>0</v>
      </c>
      <c r="J14" s="384"/>
      <c r="K14" s="385">
        <f>'Bell Wireline HIST p9'!O29+'Bell Wireline HIST p9'!P29+'Bell Wireline HIST p9'!Q29+'Bell Wireline HIST p9'!N29</f>
        <v>11672</v>
      </c>
      <c r="L14" s="364"/>
      <c r="M14" s="520">
        <f t="shared" ref="M14:M22" si="1">IF(OR(((ABS(I14-K14)/K14))&gt;100%,((ABS(I14-K14)/K14))&lt;-100%),"n.m.",((I14-K14)/ABS(K14)))</f>
        <v>-1</v>
      </c>
      <c r="O14" s="640"/>
      <c r="P14" s="641"/>
      <c r="Q14" s="641"/>
    </row>
    <row r="15" spans="1:17" s="594" customFormat="1" ht="16.5">
      <c r="A15" s="374" t="s">
        <v>170</v>
      </c>
      <c r="B15" s="374"/>
      <c r="C15" s="370">
        <f>'Bell Wireline HIST p9'!G30</f>
        <v>-302</v>
      </c>
      <c r="D15" s="348"/>
      <c r="E15" s="371">
        <f>'Bell Wireline HIST p9'!N30</f>
        <v>132</v>
      </c>
      <c r="F15" s="92"/>
      <c r="G15" s="518" t="str">
        <f t="shared" ref="G15:G23" si="2">IF(OR(((ABS(C15-E15)/E15))&gt;100%,((ABS(C15-E15)/E15))&lt;-100%),"n.m.",((C15-E15)/ABS(E15)))</f>
        <v>n.m.</v>
      </c>
      <c r="H15" s="372" t="e">
        <f t="shared" si="0"/>
        <v>#DIV/0!</v>
      </c>
      <c r="I15" s="380">
        <f>'Bell Wireline HIST p9'!E30</f>
        <v>0</v>
      </c>
      <c r="J15" s="348"/>
      <c r="K15" s="371">
        <f>'Bell Wireline HIST p9'!O30+'Bell Wireline HIST p9'!P30+'Bell Wireline HIST p9'!Q30+'Bell Wireline HIST p9'!N30</f>
        <v>463</v>
      </c>
      <c r="L15" s="92"/>
      <c r="M15" s="518">
        <f t="shared" si="1"/>
        <v>-1</v>
      </c>
      <c r="O15" s="640"/>
      <c r="P15" s="641"/>
      <c r="Q15" s="641"/>
    </row>
    <row r="16" spans="1:17" s="594" customFormat="1" ht="16.5">
      <c r="A16" s="374" t="s">
        <v>218</v>
      </c>
      <c r="B16" s="374"/>
      <c r="C16" s="388">
        <f>'Bell Wireline HIST p9'!G31</f>
        <v>-33</v>
      </c>
      <c r="D16" s="376"/>
      <c r="E16" s="377">
        <f>'Bell Wireline HIST p9'!N31</f>
        <v>13</v>
      </c>
      <c r="F16" s="92"/>
      <c r="G16" s="518" t="str">
        <f t="shared" si="2"/>
        <v>n.m.</v>
      </c>
      <c r="H16" s="372" t="e">
        <f t="shared" si="0"/>
        <v>#DIV/0!</v>
      </c>
      <c r="I16" s="389">
        <f>'Bell Wireline HIST p9'!E31</f>
        <v>0</v>
      </c>
      <c r="J16" s="376"/>
      <c r="K16" s="377">
        <f>'Bell Wireline HIST p9'!O31+'Bell Wireline HIST p9'!P31+'Bell Wireline HIST p9'!Q31+'Bell Wireline HIST p9'!N31</f>
        <v>43</v>
      </c>
      <c r="L16" s="92"/>
      <c r="M16" s="519">
        <f t="shared" si="1"/>
        <v>-1</v>
      </c>
      <c r="O16" s="640"/>
      <c r="P16" s="641"/>
      <c r="Q16" s="641"/>
    </row>
    <row r="17" spans="1:17" s="594" customFormat="1" ht="16.5">
      <c r="A17" s="379" t="s">
        <v>209</v>
      </c>
      <c r="B17" s="379"/>
      <c r="C17" s="370">
        <f>'Bell Wireline HIST p9'!G32</f>
        <v>-335</v>
      </c>
      <c r="D17" s="348"/>
      <c r="E17" s="371">
        <f>'Bell Wireline HIST p9'!N32</f>
        <v>145</v>
      </c>
      <c r="F17" s="92"/>
      <c r="G17" s="642" t="str">
        <f t="shared" si="2"/>
        <v>n.m.</v>
      </c>
      <c r="H17" s="372" t="e">
        <f t="shared" si="0"/>
        <v>#DIV/0!</v>
      </c>
      <c r="I17" s="380">
        <f>'Bell Wireline HIST p9'!E32</f>
        <v>0</v>
      </c>
      <c r="J17" s="348"/>
      <c r="K17" s="371">
        <f>'Bell Wireline HIST p9'!O32+'Bell Wireline HIST p9'!P32+'Bell Wireline HIST p9'!Q32+'Bell Wireline HIST p9'!N32</f>
        <v>506</v>
      </c>
      <c r="L17" s="92"/>
      <c r="M17" s="518">
        <f t="shared" si="1"/>
        <v>-1</v>
      </c>
      <c r="O17" s="640"/>
      <c r="P17" s="641"/>
      <c r="Q17" s="641"/>
    </row>
    <row r="18" spans="1:17" s="594" customFormat="1" ht="16.5">
      <c r="A18" s="390" t="s">
        <v>210</v>
      </c>
      <c r="B18" s="374"/>
      <c r="C18" s="370">
        <f>'Bell Wireline HIST p9'!G33</f>
        <v>0</v>
      </c>
      <c r="D18" s="348"/>
      <c r="E18" s="371">
        <f>'Bell Wireline HIST p9'!N33</f>
        <v>0</v>
      </c>
      <c r="F18" s="92"/>
      <c r="G18" s="518" t="s">
        <v>310</v>
      </c>
      <c r="H18" s="391">
        <v>0</v>
      </c>
      <c r="I18" s="380">
        <f>'Bell Wireline HIST p9'!E33</f>
        <v>0</v>
      </c>
      <c r="J18" s="348"/>
      <c r="K18" s="371">
        <f>'Bell Wireline HIST p9'!O33+'Bell Wireline HIST p9'!P33+'Bell Wireline HIST p9'!Q33+'Bell Wireline HIST p9'!N33</f>
        <v>0</v>
      </c>
      <c r="L18" s="92"/>
      <c r="M18" s="371" t="s">
        <v>310</v>
      </c>
      <c r="O18" s="640"/>
      <c r="P18" s="641"/>
      <c r="Q18" s="641"/>
    </row>
    <row r="19" spans="1:17" s="593" customFormat="1" ht="16.5">
      <c r="A19" s="381" t="s">
        <v>273</v>
      </c>
      <c r="B19" s="382"/>
      <c r="C19" s="383">
        <f>'Bell Wireline HIST p9'!G34</f>
        <v>-335</v>
      </c>
      <c r="D19" s="384"/>
      <c r="E19" s="385">
        <f>'Bell Wireline HIST p9'!N34</f>
        <v>145</v>
      </c>
      <c r="F19" s="364"/>
      <c r="G19" s="520" t="str">
        <f t="shared" si="2"/>
        <v>n.m.</v>
      </c>
      <c r="H19" s="386" t="e">
        <f>(C19-F19)/F19</f>
        <v>#DIV/0!</v>
      </c>
      <c r="I19" s="387">
        <f>'Bell Wireline HIST p9'!E34</f>
        <v>0</v>
      </c>
      <c r="J19" s="384"/>
      <c r="K19" s="385">
        <f>'Bell Wireline HIST p9'!O34+'Bell Wireline HIST p9'!P34+'Bell Wireline HIST p9'!Q34+'Bell Wireline HIST p9'!N34</f>
        <v>506</v>
      </c>
      <c r="L19" s="364"/>
      <c r="M19" s="520">
        <f t="shared" si="1"/>
        <v>-1</v>
      </c>
      <c r="O19" s="640"/>
      <c r="P19" s="641"/>
      <c r="Q19" s="641"/>
    </row>
    <row r="20" spans="1:17" s="594" customFormat="1" ht="16.5">
      <c r="A20" s="392" t="s">
        <v>202</v>
      </c>
      <c r="B20" s="379"/>
      <c r="C20" s="370">
        <f>'Bell Wireline HIST p9'!G35</f>
        <v>-8747</v>
      </c>
      <c r="D20" s="348"/>
      <c r="E20" s="371">
        <f>'Bell Wireline HIST p9'!N35</f>
        <v>2985</v>
      </c>
      <c r="F20" s="92"/>
      <c r="G20" s="518" t="str">
        <f t="shared" si="2"/>
        <v>n.m.</v>
      </c>
      <c r="H20" s="372" t="e">
        <f>(C20-F20)/F20</f>
        <v>#DIV/0!</v>
      </c>
      <c r="I20" s="380">
        <f>'Bell Wireline HIST p9'!E35</f>
        <v>0</v>
      </c>
      <c r="J20" s="348"/>
      <c r="K20" s="371">
        <f>'Bell Wireline HIST p9'!O35+'Bell Wireline HIST p9'!P35+'Bell Wireline HIST p9'!Q35+'Bell Wireline HIST p9'!N35</f>
        <v>11820</v>
      </c>
      <c r="L20" s="92"/>
      <c r="M20" s="518">
        <f t="shared" si="1"/>
        <v>-1</v>
      </c>
      <c r="O20" s="640"/>
      <c r="P20" s="641"/>
      <c r="Q20" s="641"/>
    </row>
    <row r="21" spans="1:17" s="593" customFormat="1" ht="16.5">
      <c r="A21" s="381" t="s">
        <v>201</v>
      </c>
      <c r="B21" s="382"/>
      <c r="C21" s="393">
        <f>'Bell Wireline HIST p9'!G36</f>
        <v>-9054</v>
      </c>
      <c r="D21" s="361"/>
      <c r="E21" s="394">
        <f>'Bell Wireline HIST p9'!N36</f>
        <v>3079</v>
      </c>
      <c r="F21" s="395"/>
      <c r="G21" s="521" t="str">
        <f t="shared" si="2"/>
        <v>n.m.</v>
      </c>
      <c r="H21" s="396" t="e">
        <f>(C21-F21)/F21</f>
        <v>#DIV/0!</v>
      </c>
      <c r="I21" s="397">
        <f>'Bell Wireline HIST p9'!E36</f>
        <v>0</v>
      </c>
      <c r="J21" s="361"/>
      <c r="K21" s="394">
        <f>'Bell Wireline HIST p9'!O36+'Bell Wireline HIST p9'!P36+'Bell Wireline HIST p9'!Q36+'Bell Wireline HIST p9'!N36</f>
        <v>12178</v>
      </c>
      <c r="L21" s="364"/>
      <c r="M21" s="521">
        <f t="shared" si="1"/>
        <v>-1</v>
      </c>
      <c r="O21" s="640"/>
      <c r="P21" s="641"/>
      <c r="Q21" s="641"/>
    </row>
    <row r="22" spans="1:17" s="594" customFormat="1" ht="16.5">
      <c r="A22" s="398" t="s">
        <v>137</v>
      </c>
      <c r="B22" s="399"/>
      <c r="C22" s="988">
        <f>'Bell Wireline HIST p9'!G37</f>
        <v>5056</v>
      </c>
      <c r="D22" s="989"/>
      <c r="E22" s="400">
        <f>'Bell Wireline HIST p9'!N37</f>
        <v>-1753</v>
      </c>
      <c r="F22" s="567"/>
      <c r="G22" s="519" t="str">
        <f t="shared" si="2"/>
        <v>n.m.</v>
      </c>
      <c r="H22" s="568" t="e">
        <f>(-C22+F22)/F22</f>
        <v>#DIV/0!</v>
      </c>
      <c r="I22" s="990">
        <f>'Bell Wireline HIST p9'!E37</f>
        <v>1</v>
      </c>
      <c r="J22" s="989"/>
      <c r="K22" s="400">
        <f>'Bell Wireline HIST p9'!O37+'Bell Wireline HIST p9'!P37+'Bell Wireline HIST p9'!Q37+'Bell Wireline HIST p9'!N37</f>
        <v>-6863</v>
      </c>
      <c r="L22" s="567"/>
      <c r="M22" s="519" t="str">
        <f t="shared" si="1"/>
        <v>n.m.</v>
      </c>
      <c r="O22" s="640"/>
      <c r="P22" s="641"/>
      <c r="Q22" s="641"/>
    </row>
    <row r="23" spans="1:17" s="594" customFormat="1" ht="16.5">
      <c r="A23" s="401" t="s">
        <v>98</v>
      </c>
      <c r="B23" s="402"/>
      <c r="C23" s="991">
        <f>'Bell Wireline HIST p9'!G38</f>
        <v>-3999</v>
      </c>
      <c r="D23" s="565"/>
      <c r="E23" s="403">
        <f>'Bell Wireline HIST p9'!N38</f>
        <v>1326</v>
      </c>
      <c r="F23" s="567"/>
      <c r="G23" s="506" t="str">
        <f t="shared" si="2"/>
        <v>n.m.</v>
      </c>
      <c r="H23" s="568" t="e">
        <f>(C23-F23)/F23</f>
        <v>#DIV/0!</v>
      </c>
      <c r="I23" s="441">
        <f>'Bell Wireline HIST p9'!E38</f>
        <v>0</v>
      </c>
      <c r="J23" s="565"/>
      <c r="K23" s="403">
        <f>'Bell Wireline HIST p9'!O38+'Bell Wireline HIST p9'!P38+'Bell Wireline HIST p9'!Q38+'Bell Wireline HIST p9'!N38</f>
        <v>5315</v>
      </c>
      <c r="L23" s="567"/>
      <c r="M23" s="563">
        <v>0</v>
      </c>
      <c r="O23" s="640"/>
      <c r="P23" s="641"/>
      <c r="Q23" s="641"/>
    </row>
    <row r="24" spans="1:17" s="594" customFormat="1" ht="16.5">
      <c r="A24" s="404" t="s">
        <v>191</v>
      </c>
      <c r="B24" s="405"/>
      <c r="C24" s="406">
        <f>'Bell Wireline HIST p9'!G39</f>
        <v>0.442</v>
      </c>
      <c r="D24" s="407"/>
      <c r="E24" s="408">
        <f>'Bell Wireline HIST p9'!N39</f>
        <v>0.43099999999999999</v>
      </c>
      <c r="F24" s="409"/>
      <c r="G24" s="522">
        <f>((ROUND(C24,3)-ROUND(E24,3))*100)</f>
        <v>1.100000000000001</v>
      </c>
      <c r="H24" s="410">
        <f>(C24-F24)*100</f>
        <v>44.2</v>
      </c>
      <c r="I24" s="411">
        <f>'Bell Wireline HIST p9'!E39</f>
        <v>0</v>
      </c>
      <c r="J24" s="407"/>
      <c r="K24" s="408">
        <f>K23/K21</f>
        <v>0.43644276564296269</v>
      </c>
      <c r="L24" s="409"/>
      <c r="M24" s="522">
        <f>((ROUND(I24,3)-ROUND(K24,3))*100)</f>
        <v>-43.6</v>
      </c>
      <c r="O24" s="640"/>
      <c r="P24" s="641"/>
      <c r="Q24" s="641"/>
    </row>
    <row r="25" spans="1:17" s="594" customFormat="1" ht="6.75" customHeight="1">
      <c r="A25" s="402"/>
      <c r="B25" s="401"/>
      <c r="C25" s="564"/>
      <c r="D25" s="565"/>
      <c r="E25" s="566"/>
      <c r="F25" s="567"/>
      <c r="G25" s="506"/>
      <c r="H25" s="568"/>
      <c r="I25" s="566"/>
      <c r="J25" s="565"/>
      <c r="K25" s="566"/>
      <c r="L25" s="567"/>
      <c r="M25" s="506"/>
      <c r="O25" s="640"/>
      <c r="P25" s="641"/>
      <c r="Q25" s="641"/>
    </row>
    <row r="26" spans="1:17" s="594" customFormat="1" ht="16.5">
      <c r="A26" s="350" t="s">
        <v>78</v>
      </c>
      <c r="B26" s="83"/>
      <c r="C26" s="569">
        <f>'Bell Wireline HIST p9'!G41</f>
        <v>1251</v>
      </c>
      <c r="D26" s="565"/>
      <c r="E26" s="412">
        <f>'Bell Wireline HIST p9'!N41</f>
        <v>1141</v>
      </c>
      <c r="F26" s="567"/>
      <c r="G26" s="506">
        <f>IF(OR(((ABS(E26-C26)/E26))&gt;100%,((ABS(E26-C26)/E26))&lt;-100%),"n.m.",((E26-C26)/ABS(E26)))</f>
        <v>-9.6406660823838738E-2</v>
      </c>
      <c r="H26" s="570" t="e">
        <f>(-C26+F26)/F26</f>
        <v>#DIV/0!</v>
      </c>
      <c r="I26" s="569">
        <f>'Bell Wireline HIST p9'!E41</f>
        <v>3887</v>
      </c>
      <c r="J26" s="571"/>
      <c r="K26" s="412">
        <f>'Bell Wireline HIST p9'!O41+'Bell Wireline HIST p9'!P41+'Bell Wireline HIST p9'!Q41+'Bell Wireline HIST p9'!N41</f>
        <v>3612</v>
      </c>
      <c r="L26" s="567"/>
      <c r="M26" s="506">
        <f>IF(OR(((ABS(K26-I26)/K26))&gt;100%,((ABS(K26-I26)/K26))&lt;-100%),"n.m.",((K26-I26)/ABS(K26)))</f>
        <v>-7.6135105204872641E-2</v>
      </c>
      <c r="O26" s="640"/>
      <c r="P26" s="641"/>
      <c r="Q26" s="641"/>
    </row>
    <row r="27" spans="1:17" s="594" customFormat="1" ht="16.5">
      <c r="A27" s="413" t="s">
        <v>157</v>
      </c>
      <c r="B27" s="414"/>
      <c r="C27" s="572">
        <f>'Bell Wireline HIST p9'!G42</f>
        <v>-0.13815571507454444</v>
      </c>
      <c r="D27" s="573"/>
      <c r="E27" s="634">
        <f>'Bell Wireline HIST p9'!N42</f>
        <v>0.37057486196817147</v>
      </c>
      <c r="F27" s="574"/>
      <c r="G27" s="575">
        <f>((ROUND(E27,3)-ROUND(C27,3))*100)</f>
        <v>50.9</v>
      </c>
      <c r="H27" s="576">
        <f>(-(C27-F27)*100)</f>
        <v>13.815571507454443</v>
      </c>
      <c r="I27" s="577">
        <f>'Bell Wireline HIST p9'!E42</f>
        <v>-3887</v>
      </c>
      <c r="J27" s="573"/>
      <c r="K27" s="634">
        <f>K26/K21</f>
        <v>0.29660042699950728</v>
      </c>
      <c r="L27" s="574"/>
      <c r="M27" s="575">
        <f>((ROUND(K27,3)-ROUND(I27,3))*100)</f>
        <v>388729.7</v>
      </c>
      <c r="O27" s="640"/>
      <c r="P27" s="641"/>
      <c r="Q27" s="641"/>
    </row>
    <row r="28" spans="1:17" s="593" customFormat="1">
      <c r="A28" s="359" t="s">
        <v>297</v>
      </c>
      <c r="B28" s="132"/>
      <c r="C28" s="416"/>
      <c r="D28" s="417"/>
      <c r="E28" s="418"/>
      <c r="F28" s="292"/>
      <c r="G28" s="517"/>
      <c r="H28" s="419"/>
      <c r="I28" s="132"/>
      <c r="J28" s="417"/>
      <c r="K28" s="418"/>
      <c r="L28" s="292"/>
      <c r="M28" s="517"/>
      <c r="O28" s="640"/>
      <c r="P28" s="641"/>
      <c r="Q28" s="641"/>
    </row>
    <row r="29" spans="1:17" s="594" customFormat="1" ht="16.5">
      <c r="A29" s="420" t="s">
        <v>252</v>
      </c>
      <c r="B29" s="639"/>
      <c r="C29" s="436">
        <f>'Bell Wireline HIST p9'!G44</f>
        <v>63465.865849099995</v>
      </c>
      <c r="D29" s="422"/>
      <c r="E29" s="423">
        <f>'Bell Wireline HIST p9'!N44</f>
        <v>47618</v>
      </c>
      <c r="F29" s="424"/>
      <c r="G29" s="506">
        <f t="shared" ref="G29:G40" si="3">IF(OR(((ABS(C29-E29)/E29))&gt;100%,((ABS(C29-E29)/E29))&lt;-100%),"n.m.",((C29-E29)/ABS(E29)))</f>
        <v>0.33281250470620344</v>
      </c>
      <c r="H29" s="372" t="e">
        <f>(C29-F29)/F29</f>
        <v>#DIV/0!</v>
      </c>
      <c r="I29" s="425">
        <f>'Bell Wireline HIST p9'!E44</f>
        <v>201762</v>
      </c>
      <c r="J29" s="426"/>
      <c r="K29" s="427">
        <f>'Bell Wireline HIST p9'!O44+'Bell Wireline HIST p9'!P44+'Bell Wireline HIST p9'!Q44+'Bell Wireline HIST p9'!N44</f>
        <v>152285</v>
      </c>
      <c r="L29" s="83"/>
      <c r="M29" s="506">
        <f t="shared" ref="M29:M40" si="4">IF(OR(((ABS(I29-K29)/K29))&gt;100%,((ABS(I29-K29)/K29))&lt;-100%),"n.m.",((I29-K29)/ABS(K29)))</f>
        <v>0.32489739632925108</v>
      </c>
      <c r="O29" s="640"/>
      <c r="P29" s="641"/>
      <c r="Q29" s="641"/>
    </row>
    <row r="30" spans="1:17" s="594" customFormat="1">
      <c r="A30" s="428" t="s">
        <v>314</v>
      </c>
      <c r="B30" s="429"/>
      <c r="C30" s="421">
        <f>'Bell Wireline HIST p9'!G45</f>
        <v>4258570</v>
      </c>
      <c r="D30" s="430"/>
      <c r="E30" s="431">
        <f>'Bell Wireline HIST p9'!N45</f>
        <v>3861652.7233591001</v>
      </c>
      <c r="F30" s="432"/>
      <c r="G30" s="505">
        <f t="shared" si="3"/>
        <v>0.10278430119828</v>
      </c>
      <c r="H30" s="434" t="e">
        <f>(C30-F30)/F30</f>
        <v>#DIV/0!</v>
      </c>
      <c r="I30" s="425">
        <f>'Bell Wireline HIST p9'!E45</f>
        <v>4258570</v>
      </c>
      <c r="J30" s="426"/>
      <c r="K30" s="427">
        <f>'Bell Wireline HIST p9'!L45</f>
        <v>3861652.7233591001</v>
      </c>
      <c r="L30" s="435"/>
      <c r="M30" s="505">
        <f t="shared" si="4"/>
        <v>0.10278430119828</v>
      </c>
      <c r="O30" s="640"/>
      <c r="P30" s="641"/>
      <c r="Q30" s="641"/>
    </row>
    <row r="31" spans="1:17" s="593" customFormat="1">
      <c r="A31" s="359" t="s">
        <v>299</v>
      </c>
      <c r="B31" s="132"/>
      <c r="C31" s="416"/>
      <c r="D31" s="417"/>
      <c r="E31" s="292"/>
      <c r="F31" s="292"/>
      <c r="G31" s="517"/>
      <c r="H31" s="419"/>
      <c r="I31" s="132"/>
      <c r="J31" s="417"/>
      <c r="K31" s="418"/>
      <c r="L31" s="292"/>
      <c r="M31" s="517"/>
      <c r="O31" s="640"/>
      <c r="P31" s="641"/>
      <c r="Q31" s="641"/>
    </row>
    <row r="32" spans="1:17" s="594" customFormat="1" ht="20.25" customHeight="1">
      <c r="A32" s="350" t="s">
        <v>303</v>
      </c>
      <c r="B32" s="108"/>
      <c r="C32" s="436">
        <f>'Bell Wireline HIST p9'!G47</f>
        <v>14183</v>
      </c>
      <c r="D32" s="422"/>
      <c r="E32" s="423">
        <f>'Bell Wireline HIST p9'!N47</f>
        <v>6049</v>
      </c>
      <c r="F32" s="424"/>
      <c r="G32" s="506" t="str">
        <f t="shared" si="3"/>
        <v>n.m.</v>
      </c>
      <c r="H32" s="372" t="e">
        <f>-(C32-F32)/F32</f>
        <v>#DIV/0!</v>
      </c>
      <c r="I32" s="437">
        <f>'Bell Wireline HIST p9'!E47</f>
        <v>5148</v>
      </c>
      <c r="J32" s="422"/>
      <c r="K32" s="423">
        <f>'Bell Wireline HIST p9'!O47+'Bell Wireline HIST p9'!P47+'Bell Wireline HIST p9'!Q47+'Bell Wireline HIST p9'!N47</f>
        <v>2530</v>
      </c>
      <c r="L32" s="424"/>
      <c r="M32" s="506" t="str">
        <f t="shared" si="4"/>
        <v>n.m.</v>
      </c>
      <c r="O32" s="640"/>
      <c r="P32" s="641"/>
      <c r="Q32" s="641"/>
    </row>
    <row r="33" spans="1:17" s="594" customFormat="1" ht="20.25" customHeight="1">
      <c r="A33" s="350" t="s">
        <v>286</v>
      </c>
      <c r="B33" s="83"/>
      <c r="C33" s="436">
        <f>'Bell Wireline HIST p9'!G48</f>
        <v>40209</v>
      </c>
      <c r="D33" s="438"/>
      <c r="E33" s="439">
        <f>'Bell Wireline HIST p9'!N48</f>
        <v>29191</v>
      </c>
      <c r="F33" s="440"/>
      <c r="G33" s="506">
        <f t="shared" si="3"/>
        <v>0.37744510294268779</v>
      </c>
      <c r="H33" s="434" t="e">
        <f>(C33-F33)/F33</f>
        <v>#DIV/0!</v>
      </c>
      <c r="I33" s="437">
        <f>'Bell Wireline HIST p9'!E48</f>
        <v>94400</v>
      </c>
      <c r="J33" s="422"/>
      <c r="K33" s="439">
        <f>'Bell Wireline HIST p9'!O48+'Bell Wireline HIST p9'!P48+'Bell Wireline HIST p9'!Q48+'Bell Wireline HIST p9'!N48</f>
        <v>76068</v>
      </c>
      <c r="L33" s="424"/>
      <c r="M33" s="506">
        <f t="shared" si="4"/>
        <v>0.24099489930062576</v>
      </c>
      <c r="O33" s="640"/>
      <c r="P33" s="641"/>
      <c r="Q33" s="641"/>
    </row>
    <row r="34" spans="1:17" s="594" customFormat="1" ht="20.25" customHeight="1">
      <c r="A34" s="350" t="s">
        <v>221</v>
      </c>
      <c r="B34" s="83"/>
      <c r="C34" s="436">
        <f>+'Bell Wireline HIST p9'!G49</f>
        <v>-26026</v>
      </c>
      <c r="D34" s="438"/>
      <c r="E34" s="439">
        <f>+'Bell Wireline HIST p9'!N49</f>
        <v>-23142</v>
      </c>
      <c r="F34" s="440"/>
      <c r="G34" s="505">
        <f t="shared" si="3"/>
        <v>-0.12462189957652753</v>
      </c>
      <c r="H34" s="434"/>
      <c r="I34" s="441">
        <f>'Bell Wireline HIST p9'!E49</f>
        <v>-89252</v>
      </c>
      <c r="J34" s="422"/>
      <c r="K34" s="423">
        <f>'Bell Wireline HIST p9'!O49+'Bell Wireline HIST p9'!P49+'Bell Wireline HIST p9'!Q49+'Bell Wireline HIST p9'!N49</f>
        <v>-73538</v>
      </c>
      <c r="L34" s="424"/>
      <c r="M34" s="505">
        <f t="shared" si="4"/>
        <v>-0.21368544154042807</v>
      </c>
      <c r="O34" s="640"/>
      <c r="P34" s="641"/>
      <c r="Q34" s="641"/>
    </row>
    <row r="35" spans="1:17" s="594" customFormat="1" ht="20.25" customHeight="1">
      <c r="A35" s="350" t="s">
        <v>315</v>
      </c>
      <c r="B35" s="83"/>
      <c r="C35" s="421">
        <f>'Bell Wireline HIST p9'!G50</f>
        <v>2751498</v>
      </c>
      <c r="D35" s="442"/>
      <c r="E35" s="431">
        <f>'Bell Wireline HIST p9'!N50</f>
        <v>2735010.1380113</v>
      </c>
      <c r="F35" s="402"/>
      <c r="G35" s="505">
        <f t="shared" si="3"/>
        <v>6.0284463883884419E-3</v>
      </c>
      <c r="H35" s="434" t="e">
        <f>(C35-F35)/F35</f>
        <v>#DIV/0!</v>
      </c>
      <c r="I35" s="425">
        <f>'Bell Wireline HIST p9'!E50</f>
        <v>2751498</v>
      </c>
      <c r="J35" s="443"/>
      <c r="K35" s="427">
        <f>'Bell Wireline HIST p9'!L50</f>
        <v>2735010.1380113</v>
      </c>
      <c r="L35" s="104"/>
      <c r="M35" s="505">
        <f t="shared" si="4"/>
        <v>6.0284463883884419E-3</v>
      </c>
      <c r="O35" s="640"/>
      <c r="P35" s="641"/>
      <c r="Q35" s="641"/>
    </row>
    <row r="36" spans="1:17" s="594" customFormat="1" ht="20.25" customHeight="1">
      <c r="A36" s="350" t="s">
        <v>316</v>
      </c>
      <c r="B36" s="83"/>
      <c r="C36" s="421">
        <f>'Bell Wireline HIST p9'!G51</f>
        <v>1988181</v>
      </c>
      <c r="D36" s="442"/>
      <c r="E36" s="431">
        <f>'Bell Wireline HIST p9'!N51</f>
        <v>1882441.1380113999</v>
      </c>
      <c r="F36" s="402"/>
      <c r="G36" s="505">
        <f t="shared" si="3"/>
        <v>5.6171669782091087E-2</v>
      </c>
      <c r="H36" s="434" t="e">
        <f>(C36-F36)/F36</f>
        <v>#DIV/0!</v>
      </c>
      <c r="I36" s="425">
        <f>'Bell Wireline HIST p9'!E51</f>
        <v>1988181</v>
      </c>
      <c r="J36" s="443"/>
      <c r="K36" s="427">
        <f>'Bell Wireline HIST p9'!L51</f>
        <v>1882441.1380113999</v>
      </c>
      <c r="L36" s="104"/>
      <c r="M36" s="505">
        <f t="shared" si="4"/>
        <v>5.6171669782091087E-2</v>
      </c>
      <c r="O36" s="640"/>
      <c r="P36" s="641"/>
      <c r="Q36" s="641"/>
    </row>
    <row r="37" spans="1:17" s="594" customFormat="1" ht="20.25" customHeight="1">
      <c r="A37" s="350" t="s">
        <v>221</v>
      </c>
      <c r="B37" s="83"/>
      <c r="C37" s="421">
        <f>'Bell Wireline HIST p9'!G52</f>
        <v>763317</v>
      </c>
      <c r="D37" s="442"/>
      <c r="E37" s="431">
        <f>'Bell Wireline HIST p9'!N52</f>
        <v>852568.9999999</v>
      </c>
      <c r="F37" s="402"/>
      <c r="G37" s="505">
        <f t="shared" si="3"/>
        <v>-0.1046859550369653</v>
      </c>
      <c r="H37" s="434"/>
      <c r="I37" s="425">
        <f>'Bell Wireline HIST p9'!E52</f>
        <v>763317</v>
      </c>
      <c r="J37" s="443"/>
      <c r="K37" s="427">
        <f>'Bell Wireline HIST p9'!N52</f>
        <v>852568.9999999</v>
      </c>
      <c r="L37" s="104"/>
      <c r="M37" s="505">
        <f t="shared" si="4"/>
        <v>-0.1046859550369653</v>
      </c>
      <c r="O37" s="640"/>
      <c r="P37" s="641"/>
      <c r="Q37" s="641"/>
    </row>
    <row r="38" spans="1:17" s="593" customFormat="1">
      <c r="A38" s="444" t="s">
        <v>298</v>
      </c>
      <c r="B38" s="445"/>
      <c r="C38" s="446"/>
      <c r="D38" s="417"/>
      <c r="E38" s="292"/>
      <c r="F38" s="292"/>
      <c r="G38" s="517"/>
      <c r="H38" s="419"/>
      <c r="I38" s="132"/>
      <c r="J38" s="417"/>
      <c r="K38" s="418"/>
      <c r="L38" s="292"/>
      <c r="M38" s="517"/>
      <c r="O38" s="640"/>
      <c r="P38" s="641"/>
      <c r="Q38" s="641"/>
    </row>
    <row r="39" spans="1:17" s="594" customFormat="1" ht="16.5">
      <c r="A39" s="420" t="s">
        <v>233</v>
      </c>
      <c r="B39" s="509"/>
      <c r="C39" s="510">
        <f>'Bell Wireline HIST p9'!G54</f>
        <v>-37878</v>
      </c>
      <c r="D39" s="442"/>
      <c r="E39" s="439">
        <f>'Bell Wireline HIST p9'!N54</f>
        <v>-40211</v>
      </c>
      <c r="F39" s="402"/>
      <c r="G39" s="505">
        <f t="shared" si="3"/>
        <v>5.8018950038546666E-2</v>
      </c>
      <c r="H39" s="434" t="e">
        <f>-(C39-F39)/F39</f>
        <v>#DIV/0!</v>
      </c>
      <c r="I39" s="510">
        <f>'Bell Wireline HIST p9'!E54</f>
        <v>-175788</v>
      </c>
      <c r="J39" s="442"/>
      <c r="K39" s="449">
        <f>'Bell Wireline HIST p9'!O54+'Bell Wireline HIST p9'!P54+'Bell Wireline HIST p9'!Q54+'Bell Wireline HIST p9'!N54</f>
        <v>-185327</v>
      </c>
      <c r="L39" s="402"/>
      <c r="M39" s="505">
        <f t="shared" si="4"/>
        <v>5.1471183367776958E-2</v>
      </c>
      <c r="O39" s="640"/>
      <c r="P39" s="641"/>
      <c r="Q39" s="641"/>
    </row>
    <row r="40" spans="1:17" s="594" customFormat="1" ht="21.75" customHeight="1" thickBot="1">
      <c r="A40" s="420" t="s">
        <v>317</v>
      </c>
      <c r="B40" s="509"/>
      <c r="C40" s="511">
        <f>'Bell Wireline HIST p9'!G55</f>
        <v>2190771</v>
      </c>
      <c r="D40" s="442"/>
      <c r="E40" s="439">
        <f>'Bell Wireline HIST p9'!N55</f>
        <v>2298605</v>
      </c>
      <c r="F40" s="402"/>
      <c r="G40" s="505">
        <f t="shared" si="3"/>
        <v>-4.6912801460015967E-2</v>
      </c>
      <c r="H40" s="434" t="e">
        <f>(C40-F40)/F40</f>
        <v>#DIV/0!</v>
      </c>
      <c r="I40" s="511">
        <f>'Bell Wireline HIST p9'!E55</f>
        <v>2190771</v>
      </c>
      <c r="J40" s="442"/>
      <c r="K40" s="431">
        <f>'Bell Wireline HIST p9'!N55</f>
        <v>2298605</v>
      </c>
      <c r="L40" s="402"/>
      <c r="M40" s="505">
        <f t="shared" si="4"/>
        <v>-4.6912801460015967E-2</v>
      </c>
      <c r="O40" s="640"/>
      <c r="P40" s="641"/>
      <c r="Q40" s="641"/>
    </row>
    <row r="41" spans="1:17" s="594" customFormat="1" ht="12.75" customHeight="1" thickTop="1">
      <c r="A41" s="447"/>
      <c r="B41" s="447"/>
      <c r="C41" s="448"/>
      <c r="D41" s="402"/>
      <c r="E41" s="449"/>
      <c r="F41" s="402"/>
      <c r="G41" s="433"/>
      <c r="H41" s="433"/>
      <c r="I41" s="448"/>
      <c r="J41" s="402"/>
      <c r="K41" s="412"/>
      <c r="L41" s="104"/>
      <c r="M41" s="294"/>
    </row>
    <row r="42" spans="1:17" s="595" customFormat="1" ht="16.5" customHeight="1">
      <c r="A42" s="1563" t="s">
        <v>76</v>
      </c>
      <c r="B42" s="1563"/>
      <c r="C42" s="1563"/>
      <c r="D42" s="1563"/>
      <c r="E42" s="1563"/>
      <c r="F42" s="1563"/>
      <c r="G42" s="1563"/>
      <c r="H42" s="1563"/>
      <c r="I42" s="1563"/>
      <c r="J42" s="1563"/>
      <c r="K42" s="1563"/>
      <c r="L42" s="1563"/>
      <c r="M42" s="885"/>
    </row>
    <row r="43" spans="1:17" ht="29.25" customHeight="1">
      <c r="A43" s="54" t="s">
        <v>242</v>
      </c>
      <c r="B43" s="1563" t="s">
        <v>333</v>
      </c>
      <c r="C43" s="1563"/>
      <c r="D43" s="1563"/>
      <c r="E43" s="1563"/>
      <c r="F43" s="1563"/>
      <c r="G43" s="1563"/>
      <c r="H43" s="1563"/>
      <c r="I43" s="1563"/>
      <c r="J43" s="1563"/>
      <c r="K43" s="1563"/>
      <c r="L43" s="1563"/>
      <c r="M43" s="1563"/>
      <c r="N43" s="627"/>
      <c r="O43" s="627"/>
    </row>
    <row r="44" spans="1:17" ht="16.5" customHeight="1">
      <c r="A44" s="54" t="s">
        <v>301</v>
      </c>
      <c r="B44" s="1563" t="s">
        <v>311</v>
      </c>
      <c r="C44" s="1563"/>
      <c r="D44" s="1563"/>
      <c r="E44" s="1563"/>
      <c r="F44" s="1563"/>
      <c r="G44" s="1563"/>
      <c r="H44" s="1563"/>
      <c r="I44" s="1563"/>
      <c r="J44" s="1563"/>
      <c r="K44" s="1563"/>
      <c r="L44" s="1563"/>
      <c r="M44" s="1563"/>
    </row>
    <row r="45" spans="1:17" ht="19.5" customHeight="1">
      <c r="A45" s="886"/>
      <c r="B45" s="1563"/>
      <c r="C45" s="1563"/>
      <c r="D45" s="1563"/>
      <c r="E45" s="1563"/>
      <c r="F45" s="1563"/>
      <c r="G45" s="1563"/>
      <c r="H45" s="1563"/>
      <c r="I45" s="1563"/>
      <c r="J45" s="1563"/>
      <c r="K45" s="1563"/>
      <c r="L45" s="1563"/>
      <c r="M45" s="1563"/>
    </row>
    <row r="66" spans="12:12">
      <c r="L66" s="651"/>
    </row>
  </sheetData>
  <mergeCells count="3">
    <mergeCell ref="B43:M43"/>
    <mergeCell ref="B44:M45"/>
    <mergeCell ref="A42:L42"/>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9937" r:id="rId7" name="FPMExcelClientSheetOptionstb1">
          <controlPr defaultSize="0" autoLine="0" r:id="rId8">
            <anchor moveWithCells="1" sizeWithCells="1">
              <from>
                <xdr:col>0</xdr:col>
                <xdr:colOff>0</xdr:colOff>
                <xdr:row>0</xdr:row>
                <xdr:rowOff>0</xdr:rowOff>
              </from>
              <to>
                <xdr:col>0</xdr:col>
                <xdr:colOff>76200</xdr:colOff>
                <xdr:row>0</xdr:row>
                <xdr:rowOff>9525</xdr:rowOff>
              </to>
            </anchor>
          </controlPr>
        </control>
      </mc:Choice>
      <mc:Fallback>
        <control shapeId="39937" r:id="rId7" name="FPMExcelClientSheetOptionstb1"/>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6" tint="0.59999389629810485"/>
    <pageSetUpPr fitToPage="1"/>
  </sheetPr>
  <dimension ref="A1:X368"/>
  <sheetViews>
    <sheetView showGridLines="0" view="pageBreakPreview" topLeftCell="C20" zoomScale="68" zoomScaleNormal="50" zoomScaleSheetLayoutView="68" zoomScalePageLayoutView="40" workbookViewId="0">
      <selection activeCell="H29" sqref="H29"/>
    </sheetView>
  </sheetViews>
  <sheetFormatPr defaultColWidth="9.140625" defaultRowHeight="26.25" outlineLevelRow="1" outlineLevelCol="1"/>
  <cols>
    <col min="1" max="1" width="12.42578125" style="471" hidden="1" customWidth="1" outlineLevel="1"/>
    <col min="2" max="2" width="61.28515625" style="471" hidden="1" customWidth="1" outlineLevel="1"/>
    <col min="3" max="3" width="4.140625" style="471" customWidth="1" collapsed="1"/>
    <col min="4" max="4" width="118" style="471" customWidth="1"/>
    <col min="5" max="5" width="19.42578125" style="471" customWidth="1"/>
    <col min="6" max="6" width="1.85546875" style="471" customWidth="1"/>
    <col min="7" max="7" width="23.7109375" style="471" customWidth="1" outlineLevel="1"/>
    <col min="8" max="8" width="21.85546875" style="471" customWidth="1"/>
    <col min="9" max="9" width="19.42578125" style="471" customWidth="1"/>
    <col min="10" max="10" width="19.42578125" style="489" customWidth="1"/>
    <col min="11" max="11" width="1.7109375" style="469" customWidth="1"/>
    <col min="12" max="12" width="19.42578125" style="471" customWidth="1"/>
    <col min="13" max="13" width="1.7109375" style="471" customWidth="1"/>
    <col min="14" max="16" width="19.42578125" style="471" customWidth="1"/>
    <col min="17" max="17" width="19.42578125" style="489" customWidth="1"/>
    <col min="18" max="18" width="15.28515625" style="456" bestFit="1" customWidth="1"/>
    <col min="19" max="19" width="22.140625" style="456" bestFit="1" customWidth="1"/>
    <col min="20" max="20" width="18.5703125" style="456" bestFit="1" customWidth="1"/>
    <col min="21" max="21" width="13" style="456" bestFit="1" customWidth="1"/>
    <col min="22" max="22" width="12.5703125" style="456" customWidth="1"/>
    <col min="23" max="16384" width="9.140625" style="456"/>
  </cols>
  <sheetData>
    <row r="1" spans="1:19" hidden="1" outlineLevel="1">
      <c r="A1" s="452" t="s">
        <v>228</v>
      </c>
      <c r="B1" s="452"/>
      <c r="C1" s="452"/>
      <c r="D1" s="452"/>
      <c r="E1" s="452"/>
      <c r="F1" s="452"/>
      <c r="G1" s="452"/>
      <c r="H1" s="452"/>
      <c r="I1" s="452"/>
      <c r="J1" s="453"/>
      <c r="K1" s="454"/>
      <c r="L1" s="452"/>
      <c r="M1" s="452"/>
      <c r="N1" s="452"/>
      <c r="O1" s="452"/>
      <c r="P1" s="452"/>
      <c r="Q1" s="453"/>
      <c r="R1" s="455"/>
      <c r="S1" s="455"/>
    </row>
    <row r="2" spans="1:19" hidden="1" outlineLevel="1">
      <c r="A2" s="452" t="s">
        <v>27</v>
      </c>
      <c r="B2" s="452"/>
      <c r="C2" s="452"/>
      <c r="D2" s="452"/>
      <c r="E2" s="452"/>
      <c r="F2" s="452"/>
      <c r="G2" s="452"/>
      <c r="H2" s="452"/>
      <c r="I2" s="452"/>
      <c r="J2" s="453"/>
      <c r="K2" s="454"/>
      <c r="L2" s="452"/>
      <c r="M2" s="452"/>
      <c r="N2" s="452"/>
      <c r="O2" s="452"/>
      <c r="P2" s="452"/>
      <c r="Q2" s="453"/>
      <c r="R2" s="455"/>
      <c r="S2" s="455"/>
    </row>
    <row r="3" spans="1:19" hidden="1" outlineLevel="1">
      <c r="A3" s="452" t="s">
        <v>213</v>
      </c>
      <c r="B3" s="452"/>
      <c r="C3" s="452" t="s">
        <v>143</v>
      </c>
      <c r="D3" s="452"/>
      <c r="E3" s="452"/>
      <c r="F3" s="452"/>
      <c r="G3" s="452"/>
      <c r="H3" s="452"/>
      <c r="I3" s="452"/>
      <c r="J3" s="453"/>
      <c r="K3" s="454"/>
      <c r="L3" s="452"/>
      <c r="M3" s="452"/>
      <c r="N3" s="452"/>
      <c r="O3" s="452"/>
      <c r="P3" s="452"/>
      <c r="Q3" s="453"/>
      <c r="R3" s="455"/>
      <c r="S3" s="455"/>
    </row>
    <row r="4" spans="1:19" hidden="1" outlineLevel="1">
      <c r="A4" s="452" t="s">
        <v>144</v>
      </c>
      <c r="B4" s="452"/>
      <c r="C4" s="452"/>
      <c r="D4" s="452"/>
      <c r="E4" s="452"/>
      <c r="F4" s="452"/>
      <c r="G4" s="452"/>
      <c r="H4" s="452"/>
      <c r="I4" s="452"/>
      <c r="J4" s="453"/>
      <c r="K4" s="454"/>
      <c r="L4" s="452"/>
      <c r="M4" s="452"/>
      <c r="N4" s="452"/>
      <c r="O4" s="452"/>
      <c r="P4" s="452"/>
      <c r="Q4" s="453"/>
      <c r="R4" s="455"/>
      <c r="S4" s="455"/>
    </row>
    <row r="5" spans="1:19" hidden="1" outlineLevel="1">
      <c r="A5" s="452" t="s">
        <v>145</v>
      </c>
      <c r="B5" s="452"/>
      <c r="C5" s="452"/>
      <c r="D5" s="452"/>
      <c r="E5" s="452"/>
      <c r="F5" s="452"/>
      <c r="G5" s="452"/>
      <c r="H5" s="452"/>
      <c r="I5" s="452"/>
      <c r="J5" s="453"/>
      <c r="K5" s="454"/>
      <c r="L5" s="452"/>
      <c r="M5" s="452"/>
      <c r="N5" s="452"/>
      <c r="O5" s="452"/>
      <c r="P5" s="452"/>
      <c r="Q5" s="453"/>
      <c r="R5" s="455"/>
      <c r="S5" s="455"/>
    </row>
    <row r="6" spans="1:19" hidden="1" outlineLevel="1">
      <c r="A6" s="452" t="s">
        <v>146</v>
      </c>
      <c r="B6" s="452"/>
      <c r="C6" s="452" t="s">
        <v>174</v>
      </c>
      <c r="D6" s="452"/>
      <c r="E6" s="452"/>
      <c r="F6" s="452"/>
      <c r="G6" s="452"/>
      <c r="H6" s="452"/>
      <c r="I6" s="452"/>
      <c r="J6" s="453"/>
      <c r="K6" s="454"/>
      <c r="L6" s="452"/>
      <c r="M6" s="452"/>
      <c r="N6" s="452"/>
      <c r="O6" s="452"/>
      <c r="P6" s="452"/>
      <c r="Q6" s="453"/>
      <c r="R6" s="455"/>
      <c r="S6" s="455"/>
    </row>
    <row r="7" spans="1:19" hidden="1" outlineLevel="1">
      <c r="A7" s="452" t="s">
        <v>147</v>
      </c>
      <c r="B7" s="452"/>
      <c r="C7" s="452" t="s">
        <v>175</v>
      </c>
      <c r="D7" s="452"/>
      <c r="E7" s="452"/>
      <c r="F7" s="452"/>
      <c r="G7" s="452"/>
      <c r="H7" s="452"/>
      <c r="I7" s="452"/>
      <c r="J7" s="453"/>
      <c r="K7" s="454"/>
      <c r="L7" s="452"/>
      <c r="M7" s="452"/>
      <c r="N7" s="452"/>
      <c r="O7" s="452"/>
      <c r="P7" s="452"/>
      <c r="Q7" s="453"/>
      <c r="R7" s="455"/>
      <c r="S7" s="455"/>
    </row>
    <row r="8" spans="1:19" hidden="1" outlineLevel="1">
      <c r="A8" s="452" t="s">
        <v>138</v>
      </c>
      <c r="B8" s="452"/>
      <c r="C8" s="452"/>
      <c r="D8" s="452"/>
      <c r="E8" s="452"/>
      <c r="F8" s="452"/>
      <c r="G8" s="452"/>
      <c r="H8" s="452"/>
      <c r="I8" s="452"/>
      <c r="J8" s="453"/>
      <c r="K8" s="454"/>
      <c r="L8" s="452"/>
      <c r="M8" s="452"/>
      <c r="N8" s="452"/>
      <c r="O8" s="452"/>
      <c r="P8" s="452"/>
      <c r="Q8" s="453"/>
      <c r="R8" s="455"/>
      <c r="S8" s="455"/>
    </row>
    <row r="9" spans="1:19" hidden="1" outlineLevel="1">
      <c r="A9" s="452"/>
      <c r="B9" s="452"/>
      <c r="C9" s="452"/>
      <c r="D9" s="452"/>
      <c r="E9" s="452"/>
      <c r="F9" s="452"/>
      <c r="G9" s="452"/>
      <c r="H9" s="452"/>
      <c r="I9" s="452"/>
      <c r="J9" s="453"/>
      <c r="K9" s="454"/>
      <c r="L9" s="452"/>
      <c r="M9" s="452"/>
      <c r="N9" s="452"/>
      <c r="O9" s="452"/>
      <c r="P9" s="452"/>
      <c r="Q9" s="453"/>
      <c r="R9" s="455"/>
      <c r="S9" s="455"/>
    </row>
    <row r="10" spans="1:19" hidden="1" outlineLevel="1">
      <c r="A10" s="596" t="s">
        <v>140</v>
      </c>
      <c r="B10" s="596"/>
      <c r="C10" s="452"/>
      <c r="D10" s="452"/>
      <c r="E10" s="452"/>
      <c r="F10" s="452"/>
      <c r="G10" s="452"/>
      <c r="H10" s="452"/>
      <c r="I10" s="452"/>
      <c r="J10" s="453"/>
      <c r="K10" s="454"/>
      <c r="L10" s="452"/>
      <c r="M10" s="452"/>
      <c r="N10" s="452"/>
      <c r="O10" s="452"/>
      <c r="P10" s="452"/>
      <c r="Q10" s="453"/>
      <c r="R10" s="455"/>
      <c r="S10" s="455"/>
    </row>
    <row r="11" spans="1:19" hidden="1" outlineLevel="1">
      <c r="A11" s="452"/>
      <c r="B11" s="452"/>
      <c r="C11" s="452"/>
      <c r="D11" s="452"/>
      <c r="E11" s="452"/>
      <c r="F11" s="452"/>
      <c r="G11" s="452"/>
      <c r="H11" s="643"/>
      <c r="I11" s="452"/>
      <c r="J11" s="453"/>
      <c r="K11" s="454"/>
      <c r="L11" s="452"/>
      <c r="M11" s="452"/>
      <c r="N11" s="452"/>
      <c r="O11" s="452"/>
      <c r="P11" s="452"/>
      <c r="Q11" s="453"/>
      <c r="R11" s="455"/>
      <c r="S11" s="455"/>
    </row>
    <row r="12" spans="1:19" hidden="1" outlineLevel="1">
      <c r="A12" s="452"/>
      <c r="B12" s="452"/>
      <c r="C12" s="452"/>
      <c r="D12" s="452"/>
      <c r="E12" s="452"/>
      <c r="F12" s="452"/>
      <c r="G12" s="452"/>
      <c r="H12" s="452"/>
      <c r="I12" s="452"/>
      <c r="J12" s="453"/>
      <c r="K12" s="454"/>
      <c r="L12" s="452"/>
      <c r="M12" s="452"/>
      <c r="N12" s="452"/>
      <c r="O12" s="452"/>
      <c r="P12" s="452"/>
      <c r="Q12" s="453"/>
      <c r="R12" s="455"/>
      <c r="S12" s="455"/>
    </row>
    <row r="13" spans="1:19" hidden="1" outlineLevel="1">
      <c r="A13" s="452"/>
      <c r="B13" s="452"/>
      <c r="C13" s="452"/>
      <c r="D13" s="452"/>
      <c r="E13" s="457" t="s">
        <v>306</v>
      </c>
      <c r="F13" s="452"/>
      <c r="G13" s="457" t="s">
        <v>254</v>
      </c>
      <c r="H13" s="458"/>
      <c r="I13" s="458"/>
      <c r="J13" s="457"/>
      <c r="K13" s="454"/>
      <c r="L13" s="458"/>
      <c r="M13" s="452"/>
      <c r="N13" s="458"/>
      <c r="O13" s="458"/>
      <c r="P13" s="458"/>
      <c r="Q13" s="458"/>
      <c r="R13" s="455"/>
      <c r="S13" s="455"/>
    </row>
    <row r="14" spans="1:19" hidden="1" outlineLevel="1">
      <c r="A14" s="452"/>
      <c r="B14" s="452"/>
      <c r="C14" s="452"/>
      <c r="D14" s="452"/>
      <c r="E14" s="452"/>
      <c r="F14" s="452"/>
      <c r="G14" s="452"/>
      <c r="H14" s="452"/>
      <c r="I14" s="452"/>
      <c r="J14" s="453"/>
      <c r="K14" s="454"/>
      <c r="L14" s="452"/>
      <c r="M14" s="452"/>
      <c r="N14" s="452"/>
      <c r="O14" s="452"/>
      <c r="P14" s="452"/>
      <c r="Q14" s="453"/>
      <c r="R14" s="455"/>
      <c r="S14" s="455"/>
    </row>
    <row r="15" spans="1:19" ht="13.5" hidden="1" customHeight="1" outlineLevel="1">
      <c r="A15" s="452"/>
      <c r="B15" s="452"/>
      <c r="C15" s="452"/>
      <c r="D15" s="452"/>
      <c r="E15" s="452"/>
      <c r="F15" s="452"/>
      <c r="G15" s="452"/>
      <c r="H15" s="452"/>
      <c r="I15" s="452"/>
      <c r="J15" s="453"/>
      <c r="K15" s="454"/>
      <c r="L15" s="452"/>
      <c r="M15" s="452"/>
      <c r="N15" s="452"/>
      <c r="O15" s="452"/>
      <c r="P15" s="452"/>
      <c r="Q15" s="453"/>
      <c r="R15" s="455"/>
      <c r="S15" s="455"/>
    </row>
    <row r="16" spans="1:19" ht="7.5" customHeight="1" collapsed="1">
      <c r="A16" s="452"/>
      <c r="B16" s="452"/>
      <c r="C16" s="457"/>
      <c r="D16" s="457"/>
      <c r="E16" s="457"/>
      <c r="F16" s="457"/>
      <c r="G16" s="457"/>
      <c r="H16" s="458"/>
      <c r="I16" s="458"/>
      <c r="J16" s="457"/>
      <c r="K16" s="459"/>
      <c r="L16" s="458"/>
      <c r="M16" s="458"/>
      <c r="N16" s="458"/>
      <c r="O16" s="458"/>
      <c r="P16" s="458"/>
      <c r="Q16" s="457"/>
      <c r="R16" s="455"/>
      <c r="S16" s="455"/>
    </row>
    <row r="17" spans="1:20" ht="30">
      <c r="A17" s="452"/>
      <c r="B17" s="452"/>
      <c r="C17" s="457"/>
      <c r="D17" s="457"/>
      <c r="E17" s="457"/>
      <c r="F17" s="457"/>
      <c r="G17" s="457"/>
      <c r="H17" s="458"/>
      <c r="I17" s="458"/>
      <c r="J17" s="457"/>
      <c r="K17" s="459"/>
      <c r="L17" s="458"/>
      <c r="M17" s="458"/>
      <c r="N17" s="458"/>
      <c r="O17" s="460"/>
      <c r="P17" s="345"/>
      <c r="Q17" s="87" t="s">
        <v>295</v>
      </c>
      <c r="R17" s="455"/>
      <c r="S17" s="455"/>
    </row>
    <row r="18" spans="1:20" ht="3.75" customHeight="1">
      <c r="A18" s="452"/>
      <c r="B18" s="452"/>
      <c r="C18" s="457"/>
      <c r="D18" s="457"/>
      <c r="E18" s="457"/>
      <c r="F18" s="457"/>
      <c r="G18" s="457"/>
      <c r="H18" s="458"/>
      <c r="I18" s="458"/>
      <c r="J18" s="457"/>
      <c r="K18" s="459"/>
      <c r="L18" s="458"/>
      <c r="M18" s="458"/>
      <c r="N18" s="458"/>
      <c r="O18" s="345"/>
      <c r="P18" s="345"/>
      <c r="Q18" s="461"/>
      <c r="R18" s="455"/>
      <c r="S18" s="455"/>
    </row>
    <row r="19" spans="1:20" ht="20.100000000000001" customHeight="1" outlineLevel="1">
      <c r="A19" s="452"/>
      <c r="B19" s="452"/>
      <c r="C19" s="457"/>
      <c r="D19" s="457"/>
      <c r="E19" s="457"/>
      <c r="F19" s="457"/>
      <c r="G19" s="457"/>
      <c r="H19" s="458"/>
      <c r="I19" s="458"/>
      <c r="J19" s="457"/>
      <c r="K19" s="459"/>
      <c r="L19" s="458"/>
      <c r="M19" s="458"/>
      <c r="N19" s="458"/>
      <c r="O19" s="458"/>
      <c r="P19" s="458"/>
      <c r="Q19" s="457"/>
      <c r="R19" s="455"/>
      <c r="S19" s="455"/>
    </row>
    <row r="20" spans="1:20" ht="27.75" customHeight="1">
      <c r="A20" s="452"/>
      <c r="B20" s="452"/>
      <c r="C20" s="290"/>
      <c r="D20" s="290"/>
      <c r="E20" s="290"/>
      <c r="F20" s="290"/>
      <c r="G20" s="290"/>
      <c r="H20" s="291"/>
      <c r="I20" s="291"/>
      <c r="J20" s="290"/>
      <c r="K20" s="450"/>
      <c r="L20" s="291"/>
      <c r="M20" s="291"/>
      <c r="N20" s="291"/>
      <c r="O20" s="291"/>
      <c r="P20" s="291"/>
      <c r="Q20" s="290"/>
      <c r="R20" s="455"/>
      <c r="S20" s="455"/>
    </row>
    <row r="21" spans="1:20" ht="47.25" thickBot="1">
      <c r="A21" s="452"/>
      <c r="B21" s="452"/>
      <c r="C21" s="887" t="s">
        <v>79</v>
      </c>
      <c r="D21" s="888"/>
      <c r="E21" s="462" t="s">
        <v>309</v>
      </c>
      <c r="F21" s="463"/>
      <c r="G21" s="462" t="s">
        <v>277</v>
      </c>
      <c r="H21" s="465" t="s">
        <v>278</v>
      </c>
      <c r="I21" s="465" t="s">
        <v>279</v>
      </c>
      <c r="J21" s="465" t="s">
        <v>276</v>
      </c>
      <c r="K21" s="466"/>
      <c r="L21" s="464" t="s">
        <v>260</v>
      </c>
      <c r="M21" s="463"/>
      <c r="N21" s="465" t="s">
        <v>253</v>
      </c>
      <c r="O21" s="465" t="s">
        <v>249</v>
      </c>
      <c r="P21" s="465" t="s">
        <v>247</v>
      </c>
      <c r="Q21" s="465" t="s">
        <v>237</v>
      </c>
      <c r="R21" s="455"/>
      <c r="S21" s="456" t="s">
        <v>269</v>
      </c>
      <c r="T21" s="456" t="s">
        <v>267</v>
      </c>
    </row>
    <row r="22" spans="1:20" s="468" customFormat="1" ht="22.5" customHeight="1">
      <c r="A22" s="467"/>
      <c r="B22" s="467"/>
      <c r="C22" s="889" t="s">
        <v>105</v>
      </c>
      <c r="D22" s="890"/>
      <c r="E22" s="890"/>
      <c r="F22" s="890"/>
      <c r="G22" s="890"/>
      <c r="H22" s="891"/>
      <c r="I22" s="891"/>
      <c r="J22" s="891"/>
      <c r="K22" s="890"/>
      <c r="L22" s="891"/>
      <c r="M22" s="891"/>
      <c r="N22" s="891"/>
      <c r="O22" s="891"/>
      <c r="P22" s="891"/>
      <c r="Q22" s="892"/>
      <c r="R22" s="467"/>
      <c r="S22" s="467"/>
    </row>
    <row r="23" spans="1:20" s="469" customFormat="1" ht="22.5" customHeight="1">
      <c r="A23" s="454"/>
      <c r="B23" s="454"/>
      <c r="C23" s="893" t="s">
        <v>212</v>
      </c>
      <c r="D23" s="893"/>
      <c r="E23" s="893"/>
      <c r="F23" s="893"/>
      <c r="G23" s="893"/>
      <c r="H23" s="624"/>
      <c r="I23" s="624"/>
      <c r="J23" s="624"/>
      <c r="K23" s="894"/>
      <c r="L23" s="624"/>
      <c r="M23" s="624"/>
      <c r="N23" s="624"/>
      <c r="O23" s="624"/>
      <c r="P23" s="624"/>
      <c r="Q23" s="895"/>
      <c r="R23" s="454"/>
      <c r="S23" s="454"/>
    </row>
    <row r="24" spans="1:20" s="471" customFormat="1" ht="22.5" customHeight="1">
      <c r="A24" s="452" t="s">
        <v>171</v>
      </c>
      <c r="B24" s="452" t="s">
        <v>173</v>
      </c>
      <c r="C24" s="896" t="s">
        <v>170</v>
      </c>
      <c r="D24" s="896"/>
      <c r="E24" s="897">
        <f>((ROUND((_xll.EPMRetrieveData($A$1,$A$24,$A$2,$A$3,$A$4,$A$5,$C$7,$A$7,$A$10,E13)+_xll.EPMRetrieveData($A$1,$B$24,$A$2,$A$3,$A$4,$A$5,$C$7,$A$7,$A$10,E13))/1000000,0)-E30))</f>
        <v>0</v>
      </c>
      <c r="F24" s="896"/>
      <c r="G24" s="897">
        <f t="shared" ref="G24:G38" si="0">E24-H24-I24-J24</f>
        <v>-5914</v>
      </c>
      <c r="H24" s="898">
        <v>1987</v>
      </c>
      <c r="I24" s="898">
        <v>1974</v>
      </c>
      <c r="J24" s="898">
        <v>1953</v>
      </c>
      <c r="K24" s="899"/>
      <c r="L24" s="898">
        <v>7871</v>
      </c>
      <c r="M24" s="896"/>
      <c r="N24" s="898">
        <v>1986</v>
      </c>
      <c r="O24" s="898">
        <v>1976</v>
      </c>
      <c r="P24" s="898">
        <v>1944</v>
      </c>
      <c r="Q24" s="898">
        <v>1965</v>
      </c>
      <c r="R24" s="470"/>
      <c r="S24" s="471" t="b">
        <f>SUM(G24:J24)=E24</f>
        <v>1</v>
      </c>
      <c r="T24" s="471" t="b">
        <f>Q24+P24+O24+N24=L24</f>
        <v>1</v>
      </c>
    </row>
    <row r="25" spans="1:20" s="471" customFormat="1" ht="22.5" customHeight="1">
      <c r="A25" s="52" t="str">
        <f xml:space="preserve"> _xll.EPMOlapMemberO("[ACCOUNT].[PARENTH1].[T4D0200]","","T4D0200 - Voice Revenue (service)","","000")</f>
        <v>T4D0200 - Voice Revenue (service)</v>
      </c>
      <c r="B25" s="452"/>
      <c r="C25" s="900" t="s">
        <v>214</v>
      </c>
      <c r="D25" s="900"/>
      <c r="E25" s="897">
        <f>ROUND((_xll.EPMRetrieveData($A$1, _xll.EPMMemberID($A$25), $A$2, $A$3, $A$4, $A$5, $C$7, $A$7, $A$10, E13))/1000000, 0)</f>
        <v>0</v>
      </c>
      <c r="F25" s="896"/>
      <c r="G25" s="897">
        <f t="shared" si="0"/>
        <v>-2266</v>
      </c>
      <c r="H25" s="898">
        <v>739</v>
      </c>
      <c r="I25" s="898">
        <v>756</v>
      </c>
      <c r="J25" s="898">
        <v>771</v>
      </c>
      <c r="K25" s="899"/>
      <c r="L25" s="901">
        <v>3154</v>
      </c>
      <c r="M25" s="900"/>
      <c r="N25" s="901">
        <v>779</v>
      </c>
      <c r="O25" s="901">
        <v>778</v>
      </c>
      <c r="P25" s="901">
        <v>794</v>
      </c>
      <c r="Q25" s="901">
        <v>803</v>
      </c>
      <c r="R25" s="470"/>
      <c r="S25" s="471" t="b">
        <f t="shared" ref="S25:S54" si="1">SUM(G25:J25)=E25</f>
        <v>1</v>
      </c>
      <c r="T25" s="471" t="b">
        <f t="shared" ref="T25:T54" si="2">Q25+P25+O25+N25=L25</f>
        <v>1</v>
      </c>
    </row>
    <row r="26" spans="1:20" s="471" customFormat="1" ht="22.5" customHeight="1">
      <c r="A26" s="452" t="s">
        <v>172</v>
      </c>
      <c r="B26" s="452" t="s">
        <v>176</v>
      </c>
      <c r="C26" s="896" t="s">
        <v>199</v>
      </c>
      <c r="D26" s="896"/>
      <c r="E26" s="902">
        <f>(ROUND((_xll.EPMRetrieveData($A$1,$A$26,$A$2,$A$3,$A$4,$A$5,$C$7,$A$7,$A$10,E13)+_xll.EPMRetrieveData($A$1,$B$26,$A$2,$A$3,$A$4,$A$5,$C$7,$A$7,$A$10,E13))/1000000,0)-E31)+1</f>
        <v>1</v>
      </c>
      <c r="F26" s="896"/>
      <c r="G26" s="902">
        <f t="shared" si="0"/>
        <v>-231</v>
      </c>
      <c r="H26" s="903">
        <v>77</v>
      </c>
      <c r="I26" s="903">
        <v>78</v>
      </c>
      <c r="J26" s="903">
        <v>77</v>
      </c>
      <c r="K26" s="899"/>
      <c r="L26" s="904">
        <v>289</v>
      </c>
      <c r="M26" s="900"/>
      <c r="N26" s="904">
        <v>75</v>
      </c>
      <c r="O26" s="904">
        <v>73</v>
      </c>
      <c r="P26" s="904">
        <v>67</v>
      </c>
      <c r="Q26" s="904">
        <v>74</v>
      </c>
      <c r="R26" s="470"/>
      <c r="S26" s="471" t="b">
        <f t="shared" si="1"/>
        <v>1</v>
      </c>
      <c r="T26" s="471" t="b">
        <f t="shared" si="2"/>
        <v>1</v>
      </c>
    </row>
    <row r="27" spans="1:20" s="471" customFormat="1" ht="22.5" customHeight="1">
      <c r="A27" s="452" t="s">
        <v>198</v>
      </c>
      <c r="B27" s="452"/>
      <c r="C27" s="905" t="s">
        <v>207</v>
      </c>
      <c r="D27" s="905"/>
      <c r="E27" s="906">
        <f>SUM(E24:E26)</f>
        <v>1</v>
      </c>
      <c r="F27" s="893"/>
      <c r="G27" s="906">
        <f t="shared" si="0"/>
        <v>-8411</v>
      </c>
      <c r="H27" s="898">
        <v>2803</v>
      </c>
      <c r="I27" s="898">
        <v>2808</v>
      </c>
      <c r="J27" s="898">
        <v>2801</v>
      </c>
      <c r="K27" s="894"/>
      <c r="L27" s="901">
        <v>11314</v>
      </c>
      <c r="M27" s="907"/>
      <c r="N27" s="901">
        <v>2840</v>
      </c>
      <c r="O27" s="901">
        <v>2827</v>
      </c>
      <c r="P27" s="901">
        <v>2805</v>
      </c>
      <c r="Q27" s="901">
        <v>2842</v>
      </c>
      <c r="R27" s="470"/>
      <c r="S27" s="471" t="b">
        <f t="shared" si="1"/>
        <v>1</v>
      </c>
      <c r="T27" s="471" t="b">
        <f t="shared" si="2"/>
        <v>1</v>
      </c>
    </row>
    <row r="28" spans="1:20" s="471" customFormat="1" ht="22.5" customHeight="1">
      <c r="A28" s="452" t="s">
        <v>158</v>
      </c>
      <c r="B28" s="452"/>
      <c r="C28" s="908" t="s">
        <v>208</v>
      </c>
      <c r="D28" s="908"/>
      <c r="E28" s="909">
        <f>(ROUND(_xll.EPMRetrieveData($A$1,$A$28,$A$2,$A$3,$A$4,$A$5,$C$6,$A$7,$A$10,E13)/1000000,0))-1</f>
        <v>-1</v>
      </c>
      <c r="F28" s="908"/>
      <c r="G28" s="909">
        <f t="shared" si="0"/>
        <v>-308</v>
      </c>
      <c r="H28" s="910">
        <v>104</v>
      </c>
      <c r="I28" s="910">
        <v>101</v>
      </c>
      <c r="J28" s="910">
        <v>102</v>
      </c>
      <c r="K28" s="911"/>
      <c r="L28" s="910">
        <v>358</v>
      </c>
      <c r="M28" s="900"/>
      <c r="N28" s="901">
        <v>94</v>
      </c>
      <c r="O28" s="901">
        <v>93</v>
      </c>
      <c r="P28" s="912">
        <v>86</v>
      </c>
      <c r="Q28" s="901">
        <v>85</v>
      </c>
      <c r="R28" s="470"/>
      <c r="S28" s="471" t="b">
        <f t="shared" si="1"/>
        <v>1</v>
      </c>
      <c r="T28" s="471" t="b">
        <f t="shared" si="2"/>
        <v>1</v>
      </c>
    </row>
    <row r="29" spans="1:20" s="468" customFormat="1" ht="22.5" customHeight="1">
      <c r="A29" s="467"/>
      <c r="B29" s="467"/>
      <c r="C29" s="913" t="s">
        <v>272</v>
      </c>
      <c r="D29" s="913"/>
      <c r="E29" s="914">
        <f>E28+E27</f>
        <v>0</v>
      </c>
      <c r="F29" s="913"/>
      <c r="G29" s="914">
        <f t="shared" si="0"/>
        <v>-8719</v>
      </c>
      <c r="H29" s="915">
        <v>2907</v>
      </c>
      <c r="I29" s="915">
        <v>2909</v>
      </c>
      <c r="J29" s="915">
        <v>2903</v>
      </c>
      <c r="K29" s="916"/>
      <c r="L29" s="915">
        <v>11672</v>
      </c>
      <c r="M29" s="917"/>
      <c r="N29" s="915">
        <v>2934</v>
      </c>
      <c r="O29" s="915">
        <v>2920</v>
      </c>
      <c r="P29" s="915">
        <v>2891</v>
      </c>
      <c r="Q29" s="915">
        <v>2927</v>
      </c>
      <c r="R29" s="470"/>
      <c r="S29" s="471" t="b">
        <f t="shared" si="1"/>
        <v>1</v>
      </c>
      <c r="T29" s="471" t="b">
        <f t="shared" si="2"/>
        <v>1</v>
      </c>
    </row>
    <row r="30" spans="1:20" s="471" customFormat="1" ht="22.5" customHeight="1">
      <c r="A30" s="452" t="s">
        <v>197</v>
      </c>
      <c r="B30" s="452"/>
      <c r="C30" s="908" t="s">
        <v>170</v>
      </c>
      <c r="D30" s="908"/>
      <c r="E30" s="918">
        <f>((ROUND(_xll.EPMRetrieveData($A$1,$A$30,$A$2,$A$3,$A$4,$A$5,$C$7,$A$7,$A$10,E13)/1000000,0)))</f>
        <v>0</v>
      </c>
      <c r="F30" s="908"/>
      <c r="G30" s="918">
        <f t="shared" si="0"/>
        <v>-302</v>
      </c>
      <c r="H30" s="910">
        <v>130</v>
      </c>
      <c r="I30" s="898">
        <v>73</v>
      </c>
      <c r="J30" s="898">
        <v>99</v>
      </c>
      <c r="K30" s="899"/>
      <c r="L30" s="898">
        <v>463</v>
      </c>
      <c r="M30" s="896"/>
      <c r="N30" s="898">
        <v>132</v>
      </c>
      <c r="O30" s="898">
        <v>86</v>
      </c>
      <c r="P30" s="898">
        <v>101</v>
      </c>
      <c r="Q30" s="898">
        <v>144</v>
      </c>
      <c r="R30" s="470"/>
      <c r="S30" s="471" t="b">
        <f t="shared" si="1"/>
        <v>1</v>
      </c>
      <c r="T30" s="471" t="b">
        <f t="shared" si="2"/>
        <v>1</v>
      </c>
    </row>
    <row r="31" spans="1:20" s="471" customFormat="1" ht="22.5" customHeight="1">
      <c r="A31" s="452"/>
      <c r="B31" s="452"/>
      <c r="C31" s="908" t="s">
        <v>218</v>
      </c>
      <c r="D31" s="908"/>
      <c r="E31" s="919">
        <f>ROUND(_xll.EPMRetrieveData($A$1,$A$27,$A$2,$A$3,$A$4,$A$5,$C$7,$A$7,$A$10,E13)/1000000,0)</f>
        <v>0</v>
      </c>
      <c r="F31" s="896"/>
      <c r="G31" s="919">
        <f t="shared" si="0"/>
        <v>-33</v>
      </c>
      <c r="H31" s="920">
        <v>9</v>
      </c>
      <c r="I31" s="920">
        <v>13</v>
      </c>
      <c r="J31" s="920">
        <v>11</v>
      </c>
      <c r="K31" s="899"/>
      <c r="L31" s="921">
        <v>43</v>
      </c>
      <c r="M31" s="900"/>
      <c r="N31" s="921">
        <v>13</v>
      </c>
      <c r="O31" s="921">
        <v>9</v>
      </c>
      <c r="P31" s="921">
        <v>11</v>
      </c>
      <c r="Q31" s="921">
        <v>10</v>
      </c>
      <c r="R31" s="470"/>
      <c r="S31" s="471" t="b">
        <f t="shared" si="1"/>
        <v>1</v>
      </c>
      <c r="T31" s="471" t="b">
        <f t="shared" si="2"/>
        <v>1</v>
      </c>
    </row>
    <row r="32" spans="1:20" s="471" customFormat="1" ht="22.5" customHeight="1">
      <c r="A32" s="452"/>
      <c r="B32" s="452"/>
      <c r="C32" s="893" t="s">
        <v>209</v>
      </c>
      <c r="D32" s="893"/>
      <c r="E32" s="897">
        <f>E31+E30</f>
        <v>0</v>
      </c>
      <c r="F32" s="893"/>
      <c r="G32" s="897">
        <f t="shared" si="0"/>
        <v>-335</v>
      </c>
      <c r="H32" s="898">
        <v>139</v>
      </c>
      <c r="I32" s="898">
        <v>86</v>
      </c>
      <c r="J32" s="898">
        <v>110</v>
      </c>
      <c r="K32" s="894"/>
      <c r="L32" s="901">
        <v>506</v>
      </c>
      <c r="M32" s="907"/>
      <c r="N32" s="901">
        <v>145</v>
      </c>
      <c r="O32" s="901">
        <v>95</v>
      </c>
      <c r="P32" s="901">
        <v>112</v>
      </c>
      <c r="Q32" s="901">
        <v>154</v>
      </c>
      <c r="R32" s="470"/>
      <c r="S32" s="471" t="b">
        <f t="shared" si="1"/>
        <v>1</v>
      </c>
      <c r="T32" s="471" t="b">
        <f t="shared" si="2"/>
        <v>1</v>
      </c>
    </row>
    <row r="33" spans="1:24" s="471" customFormat="1" ht="22.5" customHeight="1">
      <c r="A33" s="452" t="s">
        <v>206</v>
      </c>
      <c r="B33" s="452"/>
      <c r="C33" s="908" t="s">
        <v>210</v>
      </c>
      <c r="D33" s="908"/>
      <c r="E33" s="918">
        <f>ROUND(_xll.EPMRetrieveData($A$1,$A$33,$A$2,$A$3,$A$4,$A$5,$C$6,$A$7,$A$10,E13)/1000000,0)</f>
        <v>0</v>
      </c>
      <c r="F33" s="908"/>
      <c r="G33" s="918">
        <f t="shared" si="0"/>
        <v>0</v>
      </c>
      <c r="H33" s="910">
        <v>0</v>
      </c>
      <c r="I33" s="910">
        <v>0</v>
      </c>
      <c r="J33" s="910">
        <v>0</v>
      </c>
      <c r="K33" s="911"/>
      <c r="L33" s="910">
        <v>0</v>
      </c>
      <c r="M33" s="900"/>
      <c r="N33" s="912">
        <v>0</v>
      </c>
      <c r="O33" s="912">
        <v>0</v>
      </c>
      <c r="P33" s="912">
        <v>0</v>
      </c>
      <c r="Q33" s="912">
        <v>0</v>
      </c>
      <c r="R33" s="470"/>
      <c r="S33" s="471" t="b">
        <f t="shared" si="1"/>
        <v>1</v>
      </c>
      <c r="T33" s="471" t="b">
        <f t="shared" si="2"/>
        <v>1</v>
      </c>
    </row>
    <row r="34" spans="1:24" s="468" customFormat="1" ht="22.5" customHeight="1">
      <c r="A34" s="467"/>
      <c r="B34" s="467"/>
      <c r="C34" s="913" t="s">
        <v>273</v>
      </c>
      <c r="D34" s="913"/>
      <c r="E34" s="914">
        <f>E33+E32</f>
        <v>0</v>
      </c>
      <c r="F34" s="913"/>
      <c r="G34" s="914">
        <f t="shared" si="0"/>
        <v>-335</v>
      </c>
      <c r="H34" s="915">
        <v>139</v>
      </c>
      <c r="I34" s="915">
        <v>86</v>
      </c>
      <c r="J34" s="915">
        <v>110</v>
      </c>
      <c r="K34" s="916"/>
      <c r="L34" s="915">
        <v>506</v>
      </c>
      <c r="M34" s="917"/>
      <c r="N34" s="915">
        <v>145</v>
      </c>
      <c r="O34" s="915">
        <v>95</v>
      </c>
      <c r="P34" s="915">
        <v>112</v>
      </c>
      <c r="Q34" s="915">
        <v>154</v>
      </c>
      <c r="R34" s="470"/>
      <c r="S34" s="471" t="b">
        <f t="shared" si="1"/>
        <v>1</v>
      </c>
      <c r="T34" s="471" t="b">
        <f t="shared" si="2"/>
        <v>1</v>
      </c>
    </row>
    <row r="35" spans="1:24" s="471" customFormat="1" ht="22.5" customHeight="1">
      <c r="A35" s="452" t="s">
        <v>159</v>
      </c>
      <c r="B35" s="452"/>
      <c r="C35" s="893" t="s">
        <v>202</v>
      </c>
      <c r="D35" s="893"/>
      <c r="E35" s="918">
        <f>ROUND(_xll.EPMRetrieveData($A$1,$A$35,$A$2,$A$3,$A$4,$A$5,$C$7,$A$7,$A$10,E13)/1000000,0)</f>
        <v>0</v>
      </c>
      <c r="F35" s="893"/>
      <c r="G35" s="918">
        <f t="shared" si="0"/>
        <v>-8747</v>
      </c>
      <c r="H35" s="910">
        <v>2942</v>
      </c>
      <c r="I35" s="910">
        <v>2894</v>
      </c>
      <c r="J35" s="910">
        <v>2911</v>
      </c>
      <c r="K35" s="894"/>
      <c r="L35" s="901">
        <v>11820</v>
      </c>
      <c r="M35" s="907"/>
      <c r="N35" s="901">
        <v>2985</v>
      </c>
      <c r="O35" s="901">
        <v>2922</v>
      </c>
      <c r="P35" s="901">
        <v>2917</v>
      </c>
      <c r="Q35" s="901">
        <v>2996</v>
      </c>
      <c r="R35" s="470"/>
      <c r="S35" s="471" t="b">
        <f t="shared" si="1"/>
        <v>1</v>
      </c>
      <c r="T35" s="471" t="b">
        <f t="shared" si="2"/>
        <v>1</v>
      </c>
    </row>
    <row r="36" spans="1:24" s="468" customFormat="1" ht="22.5" customHeight="1">
      <c r="A36" s="467"/>
      <c r="B36" s="467"/>
      <c r="C36" s="916" t="s">
        <v>201</v>
      </c>
      <c r="D36" s="916"/>
      <c r="E36" s="922">
        <f>E34+E29</f>
        <v>0</v>
      </c>
      <c r="F36" s="916"/>
      <c r="G36" s="922">
        <f t="shared" si="0"/>
        <v>-9054</v>
      </c>
      <c r="H36" s="923">
        <v>3046</v>
      </c>
      <c r="I36" s="923">
        <v>2995</v>
      </c>
      <c r="J36" s="923">
        <v>3013</v>
      </c>
      <c r="K36" s="916"/>
      <c r="L36" s="923">
        <v>12178</v>
      </c>
      <c r="M36" s="924"/>
      <c r="N36" s="923">
        <v>3079</v>
      </c>
      <c r="O36" s="923">
        <v>3015</v>
      </c>
      <c r="P36" s="923">
        <v>3003</v>
      </c>
      <c r="Q36" s="923">
        <v>3081</v>
      </c>
      <c r="R36" s="470"/>
      <c r="S36" s="471" t="b">
        <f t="shared" si="1"/>
        <v>1</v>
      </c>
      <c r="T36" s="471" t="b">
        <f t="shared" si="2"/>
        <v>1</v>
      </c>
    </row>
    <row r="37" spans="1:24" s="471" customFormat="1" ht="22.5" customHeight="1">
      <c r="A37" s="452"/>
      <c r="B37" s="452"/>
      <c r="C37" s="532" t="s">
        <v>137</v>
      </c>
      <c r="D37" s="532"/>
      <c r="E37" s="992">
        <f>'BCE Inc. Seg Info HIST p5'!E31</f>
        <v>1</v>
      </c>
      <c r="F37" s="532"/>
      <c r="G37" s="992">
        <f t="shared" si="0"/>
        <v>5056</v>
      </c>
      <c r="H37" s="925">
        <v>-1729</v>
      </c>
      <c r="I37" s="925">
        <v>-1680</v>
      </c>
      <c r="J37" s="925">
        <v>-1646</v>
      </c>
      <c r="K37" s="532"/>
      <c r="L37" s="925">
        <v>-6863</v>
      </c>
      <c r="M37" s="532"/>
      <c r="N37" s="925">
        <v>-1753</v>
      </c>
      <c r="O37" s="925">
        <v>-1682</v>
      </c>
      <c r="P37" s="925">
        <v>-1710</v>
      </c>
      <c r="Q37" s="925">
        <v>-1718</v>
      </c>
      <c r="R37" s="470"/>
      <c r="S37" s="471" t="b">
        <f t="shared" si="1"/>
        <v>1</v>
      </c>
      <c r="T37" s="471" t="b">
        <f t="shared" si="2"/>
        <v>1</v>
      </c>
    </row>
    <row r="38" spans="1:24" s="471" customFormat="1" ht="22.5" customHeight="1">
      <c r="A38" s="452"/>
      <c r="B38" s="452"/>
      <c r="C38" s="533" t="s">
        <v>98</v>
      </c>
      <c r="D38" s="533"/>
      <c r="E38" s="993">
        <f>'BCE Inc. Seg Info HIST p5'!E39</f>
        <v>0</v>
      </c>
      <c r="F38" s="533"/>
      <c r="G38" s="993">
        <f t="shared" si="0"/>
        <v>-3999</v>
      </c>
      <c r="H38" s="926">
        <v>1317</v>
      </c>
      <c r="I38" s="926">
        <v>1315</v>
      </c>
      <c r="J38" s="926">
        <v>1367</v>
      </c>
      <c r="K38" s="533"/>
      <c r="L38" s="912">
        <v>5315</v>
      </c>
      <c r="M38" s="531"/>
      <c r="N38" s="912">
        <v>1326</v>
      </c>
      <c r="O38" s="912">
        <v>1333</v>
      </c>
      <c r="P38" s="912">
        <v>1293</v>
      </c>
      <c r="Q38" s="912">
        <v>1363</v>
      </c>
      <c r="R38" s="470"/>
      <c r="S38" s="471" t="b">
        <f t="shared" si="1"/>
        <v>1</v>
      </c>
      <c r="T38" s="471" t="b">
        <f t="shared" si="2"/>
        <v>1</v>
      </c>
    </row>
    <row r="39" spans="1:24" s="475" customFormat="1" ht="22.5" customHeight="1">
      <c r="A39" s="472"/>
      <c r="B39" s="472"/>
      <c r="C39" s="529" t="s">
        <v>191</v>
      </c>
      <c r="D39" s="529"/>
      <c r="E39" s="927">
        <f>'BCE Inc. Seg Info HIST p5'!E40</f>
        <v>0</v>
      </c>
      <c r="F39" s="529"/>
      <c r="G39" s="927">
        <f>'BCE Inc. Seg Info HIST p5'!G40</f>
        <v>0.442</v>
      </c>
      <c r="H39" s="928">
        <v>0.432</v>
      </c>
      <c r="I39" s="928">
        <v>0.439</v>
      </c>
      <c r="J39" s="928">
        <v>0.45400000000000001</v>
      </c>
      <c r="K39" s="529"/>
      <c r="L39" s="929">
        <v>0.436</v>
      </c>
      <c r="M39" s="530"/>
      <c r="N39" s="929">
        <v>0.43099999999999999</v>
      </c>
      <c r="O39" s="929">
        <v>0.44212271973466005</v>
      </c>
      <c r="P39" s="929">
        <v>0.43099999999999999</v>
      </c>
      <c r="Q39" s="929">
        <v>0.442</v>
      </c>
      <c r="R39" s="473"/>
      <c r="S39" s="471"/>
      <c r="T39" s="471"/>
      <c r="U39" s="474"/>
      <c r="V39" s="474"/>
      <c r="W39" s="474"/>
      <c r="X39" s="474"/>
    </row>
    <row r="40" spans="1:24" s="471" customFormat="1" ht="12.75" customHeight="1">
      <c r="A40" s="452"/>
      <c r="B40" s="452"/>
      <c r="C40" s="533"/>
      <c r="D40" s="533"/>
      <c r="E40" s="897"/>
      <c r="F40" s="533"/>
      <c r="G40" s="897"/>
      <c r="H40" s="898"/>
      <c r="I40" s="898"/>
      <c r="J40" s="898"/>
      <c r="K40" s="533"/>
      <c r="L40" s="898"/>
      <c r="M40" s="532"/>
      <c r="N40" s="901"/>
      <c r="O40" s="898"/>
      <c r="P40" s="898"/>
      <c r="Q40" s="898"/>
      <c r="R40" s="470"/>
      <c r="U40" s="476"/>
      <c r="V40" s="476"/>
    </row>
    <row r="41" spans="1:24" s="471" customFormat="1" ht="22.5" customHeight="1">
      <c r="A41" s="452"/>
      <c r="B41" s="452"/>
      <c r="C41" s="532" t="s">
        <v>78</v>
      </c>
      <c r="D41" s="532"/>
      <c r="E41" s="918">
        <f>'BCE Inc. Seg Info HIST p5'!E49</f>
        <v>3887</v>
      </c>
      <c r="F41" s="532"/>
      <c r="G41" s="930">
        <f>'BCE Inc. Seg Info HIST p5'!G49</f>
        <v>1251</v>
      </c>
      <c r="H41" s="910">
        <v>1038</v>
      </c>
      <c r="I41" s="910">
        <v>910</v>
      </c>
      <c r="J41" s="910">
        <f>'BCE Inc. Seg Info HIST p5'!J49</f>
        <v>688</v>
      </c>
      <c r="K41" s="910">
        <f>'BCE Inc. Seg Info HIST p5'!K49</f>
        <v>0</v>
      </c>
      <c r="L41" s="910">
        <f>'BCE Inc. Seg Info HIST p5'!L49</f>
        <v>3612</v>
      </c>
      <c r="M41" s="910">
        <f>'BCE Inc. Seg Info HIST p5'!M49</f>
        <v>0</v>
      </c>
      <c r="N41" s="910">
        <f>'BCE Inc. Seg Info HIST p5'!N49</f>
        <v>1141</v>
      </c>
      <c r="O41" s="910">
        <f>'BCE Inc. Seg Info HIST p5'!O49</f>
        <v>884</v>
      </c>
      <c r="P41" s="910">
        <f>'BCE Inc. Seg Info HIST p5'!P49</f>
        <v>880</v>
      </c>
      <c r="Q41" s="901">
        <f>'BCE Inc. Seg Info HIST p5'!Q49</f>
        <v>707</v>
      </c>
      <c r="R41" s="470"/>
      <c r="S41" s="471" t="b">
        <f t="shared" si="1"/>
        <v>1</v>
      </c>
      <c r="T41" s="471" t="b">
        <f t="shared" si="2"/>
        <v>1</v>
      </c>
    </row>
    <row r="42" spans="1:24" s="479" customFormat="1" ht="22.5" customHeight="1">
      <c r="A42" s="477"/>
      <c r="B42" s="477"/>
      <c r="C42" s="931" t="s">
        <v>157</v>
      </c>
      <c r="D42" s="931"/>
      <c r="E42" s="932">
        <f>'BCE Inc. Seg Info HIST p5'!E50</f>
        <v>-3887</v>
      </c>
      <c r="F42" s="932"/>
      <c r="G42" s="578">
        <f>'BCE Inc. Seg Info HIST p5'!G50</f>
        <v>-0.13815571507454444</v>
      </c>
      <c r="H42" s="933">
        <v>0.34077478660538413</v>
      </c>
      <c r="I42" s="933">
        <v>0.30383973288814692</v>
      </c>
      <c r="J42" s="933">
        <f>'BCE Inc. Seg Info HIST p5'!J50</f>
        <v>0.22834384334550281</v>
      </c>
      <c r="K42" s="933" t="e">
        <f>'BCE Inc. Seg Info HIST p5'!K50</f>
        <v>#DIV/0!</v>
      </c>
      <c r="L42" s="933">
        <f>'BCE Inc. Seg Info HIST p5'!L50</f>
        <v>0.29660042699950728</v>
      </c>
      <c r="M42" s="933" t="e">
        <f>'BCE Inc. Seg Info HIST p5'!M50</f>
        <v>#DIV/0!</v>
      </c>
      <c r="N42" s="933">
        <f>'BCE Inc. Seg Info HIST p5'!N50</f>
        <v>0.37057486196817147</v>
      </c>
      <c r="O42" s="933">
        <f>'BCE Inc. Seg Info HIST p5'!O50</f>
        <v>0.29320066334991707</v>
      </c>
      <c r="P42" s="933">
        <f>'BCE Inc. Seg Info HIST p5'!P50</f>
        <v>0.29304029304029305</v>
      </c>
      <c r="Q42" s="934">
        <f>'BCE Inc. Seg Info HIST p5'!Q50</f>
        <v>0.22947095098993833</v>
      </c>
      <c r="R42" s="478"/>
      <c r="S42" s="471"/>
      <c r="T42" s="471"/>
    </row>
    <row r="43" spans="1:24" s="468" customFormat="1" ht="24.95" customHeight="1">
      <c r="A43" s="467"/>
      <c r="B43" s="480"/>
      <c r="C43" s="890" t="s">
        <v>282</v>
      </c>
      <c r="D43" s="890"/>
      <c r="E43" s="891"/>
      <c r="F43" s="891"/>
      <c r="G43" s="891"/>
      <c r="H43" s="891"/>
      <c r="I43" s="891"/>
      <c r="J43" s="891"/>
      <c r="K43" s="890"/>
      <c r="L43" s="891"/>
      <c r="M43" s="891"/>
      <c r="N43" s="891"/>
      <c r="O43" s="891"/>
      <c r="P43" s="891"/>
      <c r="Q43" s="935"/>
      <c r="R43" s="467"/>
      <c r="S43" s="471" t="b">
        <f t="shared" si="1"/>
        <v>1</v>
      </c>
      <c r="T43" s="471" t="b">
        <f t="shared" si="2"/>
        <v>1</v>
      </c>
    </row>
    <row r="44" spans="1:24" s="482" customFormat="1" ht="24.6" customHeight="1">
      <c r="A44" s="481"/>
      <c r="B44" s="481"/>
      <c r="C44" s="936" t="s">
        <v>252</v>
      </c>
      <c r="D44" s="937"/>
      <c r="E44" s="960">
        <v>201762</v>
      </c>
      <c r="F44" s="930"/>
      <c r="G44" s="960">
        <f>E44-H44-I44-J44</f>
        <v>63465.865849099995</v>
      </c>
      <c r="H44" s="948">
        <v>89652</v>
      </c>
      <c r="I44" s="948">
        <v>22619.999999999996</v>
      </c>
      <c r="J44" s="948">
        <v>26024.134150900001</v>
      </c>
      <c r="K44" s="961"/>
      <c r="L44" s="948">
        <v>152285</v>
      </c>
      <c r="M44" s="962"/>
      <c r="N44" s="948">
        <v>47618</v>
      </c>
      <c r="O44" s="948">
        <v>65779</v>
      </c>
      <c r="P44" s="963">
        <v>17680</v>
      </c>
      <c r="Q44" s="949">
        <v>21208</v>
      </c>
      <c r="R44" s="481"/>
      <c r="S44" s="471" t="b">
        <f t="shared" si="1"/>
        <v>1</v>
      </c>
      <c r="T44" s="471" t="b">
        <f t="shared" si="2"/>
        <v>1</v>
      </c>
    </row>
    <row r="45" spans="1:24" s="484" customFormat="1" ht="24.6" customHeight="1">
      <c r="A45" s="483"/>
      <c r="B45" s="483"/>
      <c r="C45" s="936" t="s">
        <v>326</v>
      </c>
      <c r="D45" s="944"/>
      <c r="E45" s="938">
        <v>4258570</v>
      </c>
      <c r="F45" s="941"/>
      <c r="G45" s="938">
        <f>E45</f>
        <v>4258570</v>
      </c>
      <c r="H45" s="940">
        <v>4067038.85751</v>
      </c>
      <c r="I45" s="940">
        <v>3977386.85751</v>
      </c>
      <c r="J45" s="940">
        <v>3954766.85751</v>
      </c>
      <c r="K45" s="942"/>
      <c r="L45" s="940">
        <v>3861652.7233591001</v>
      </c>
      <c r="M45" s="941"/>
      <c r="N45" s="940">
        <v>3861652.7233591001</v>
      </c>
      <c r="O45" s="940">
        <v>3814034.6467358</v>
      </c>
      <c r="P45" s="942">
        <v>3748255.6467358</v>
      </c>
      <c r="Q45" s="943">
        <v>3730576</v>
      </c>
      <c r="R45" s="483"/>
      <c r="S45" s="471"/>
      <c r="T45" s="471"/>
    </row>
    <row r="46" spans="1:24" s="468" customFormat="1" ht="24.95" customHeight="1">
      <c r="A46" s="467"/>
      <c r="B46" s="467"/>
      <c r="C46" s="890" t="s">
        <v>283</v>
      </c>
      <c r="D46" s="890"/>
      <c r="E46" s="890"/>
      <c r="F46" s="945"/>
      <c r="G46" s="946"/>
      <c r="H46" s="891"/>
      <c r="I46" s="891"/>
      <c r="J46" s="891"/>
      <c r="K46" s="890"/>
      <c r="L46" s="891"/>
      <c r="M46" s="891"/>
      <c r="N46" s="891"/>
      <c r="O46" s="891"/>
      <c r="P46" s="891"/>
      <c r="Q46" s="892"/>
      <c r="R46" s="467"/>
      <c r="S46" s="471" t="b">
        <f t="shared" si="1"/>
        <v>1</v>
      </c>
      <c r="T46" s="471" t="b">
        <f t="shared" si="2"/>
        <v>1</v>
      </c>
    </row>
    <row r="47" spans="1:24" s="471" customFormat="1" ht="24.6" customHeight="1">
      <c r="A47" s="452"/>
      <c r="B47" s="452"/>
      <c r="C47" s="532" t="s">
        <v>303</v>
      </c>
      <c r="D47" s="531"/>
      <c r="E47" s="938">
        <v>5148</v>
      </c>
      <c r="F47" s="939"/>
      <c r="G47" s="938">
        <f>E47-H47-I47-J47</f>
        <v>14183</v>
      </c>
      <c r="H47" s="940">
        <v>10853</v>
      </c>
      <c r="I47" s="940">
        <v>-11527</v>
      </c>
      <c r="J47" s="940">
        <v>-8361</v>
      </c>
      <c r="K47" s="535"/>
      <c r="L47" s="940">
        <v>2530</v>
      </c>
      <c r="M47" s="941"/>
      <c r="N47" s="940">
        <v>6049</v>
      </c>
      <c r="O47" s="940">
        <v>10521</v>
      </c>
      <c r="P47" s="943">
        <v>-4928</v>
      </c>
      <c r="Q47" s="943">
        <v>-9112</v>
      </c>
      <c r="R47" s="452"/>
      <c r="S47" s="471" t="b">
        <f t="shared" si="1"/>
        <v>1</v>
      </c>
      <c r="T47" s="471" t="b">
        <f t="shared" si="2"/>
        <v>1</v>
      </c>
    </row>
    <row r="48" spans="1:24" s="471" customFormat="1" ht="24.6" customHeight="1">
      <c r="A48" s="452"/>
      <c r="B48" s="452"/>
      <c r="C48" s="532" t="s">
        <v>313</v>
      </c>
      <c r="D48" s="531"/>
      <c r="E48" s="938">
        <v>94400</v>
      </c>
      <c r="F48" s="941"/>
      <c r="G48" s="938">
        <f>E48-H48-I48-J48</f>
        <v>40209</v>
      </c>
      <c r="H48" s="940">
        <v>38093</v>
      </c>
      <c r="I48" s="940">
        <v>3838</v>
      </c>
      <c r="J48" s="940">
        <v>12260</v>
      </c>
      <c r="K48" s="535"/>
      <c r="L48" s="940">
        <v>76068</v>
      </c>
      <c r="M48" s="941"/>
      <c r="N48" s="940">
        <v>29191</v>
      </c>
      <c r="O48" s="940">
        <v>31641</v>
      </c>
      <c r="P48" s="943">
        <v>4540</v>
      </c>
      <c r="Q48" s="943">
        <v>10696</v>
      </c>
      <c r="R48" s="452"/>
      <c r="S48" s="471" t="b">
        <f t="shared" si="1"/>
        <v>1</v>
      </c>
      <c r="T48" s="471" t="b">
        <f t="shared" si="2"/>
        <v>1</v>
      </c>
    </row>
    <row r="49" spans="1:20" s="471" customFormat="1" ht="24.6" customHeight="1">
      <c r="A49" s="452"/>
      <c r="B49" s="452"/>
      <c r="C49" s="532" t="s">
        <v>222</v>
      </c>
      <c r="D49" s="531"/>
      <c r="E49" s="947">
        <v>-89252</v>
      </c>
      <c r="F49" s="535"/>
      <c r="G49" s="939">
        <f>E49-H49-I49-J49</f>
        <v>-26026</v>
      </c>
      <c r="H49" s="943">
        <v>-27240</v>
      </c>
      <c r="I49" s="948">
        <v>-15365</v>
      </c>
      <c r="J49" s="948">
        <v>-20621</v>
      </c>
      <c r="K49" s="534"/>
      <c r="L49" s="943">
        <v>-73538</v>
      </c>
      <c r="M49" s="941"/>
      <c r="N49" s="943">
        <v>-23142</v>
      </c>
      <c r="O49" s="943">
        <v>-21120</v>
      </c>
      <c r="P49" s="943">
        <v>-9468</v>
      </c>
      <c r="Q49" s="949">
        <v>-19808</v>
      </c>
      <c r="R49" s="452"/>
      <c r="S49" s="471" t="b">
        <f t="shared" si="1"/>
        <v>1</v>
      </c>
      <c r="T49" s="471" t="b">
        <f t="shared" si="2"/>
        <v>1</v>
      </c>
    </row>
    <row r="50" spans="1:20" s="471" customFormat="1" ht="24.95" customHeight="1">
      <c r="A50" s="452"/>
      <c r="B50" s="452"/>
      <c r="C50" s="532" t="s">
        <v>327</v>
      </c>
      <c r="D50" s="531"/>
      <c r="E50" s="950">
        <f>SUM(E51:E52)</f>
        <v>2751498</v>
      </c>
      <c r="F50" s="535"/>
      <c r="G50" s="951">
        <f>E50</f>
        <v>2751498</v>
      </c>
      <c r="H50" s="943">
        <v>2734999.5638286001</v>
      </c>
      <c r="I50" s="948">
        <v>2724147.1380113</v>
      </c>
      <c r="J50" s="948">
        <v>2735674.1380113</v>
      </c>
      <c r="K50" s="534"/>
      <c r="L50" s="943">
        <v>2735010.1380113</v>
      </c>
      <c r="M50" s="941"/>
      <c r="N50" s="943">
        <v>2735010.1380113</v>
      </c>
      <c r="O50" s="943">
        <v>2728961.1380113</v>
      </c>
      <c r="P50" s="943">
        <v>2718440.1380113</v>
      </c>
      <c r="Q50" s="949">
        <v>2723368</v>
      </c>
      <c r="R50" s="452"/>
    </row>
    <row r="51" spans="1:20" s="471" customFormat="1" ht="24.95" customHeight="1">
      <c r="A51" s="452"/>
      <c r="B51" s="452"/>
      <c r="C51" s="532" t="s">
        <v>328</v>
      </c>
      <c r="D51" s="531"/>
      <c r="E51" s="938">
        <v>1988181</v>
      </c>
      <c r="F51" s="535"/>
      <c r="G51" s="951">
        <f>E51</f>
        <v>1988181</v>
      </c>
      <c r="H51" s="940">
        <v>1945656.5638287</v>
      </c>
      <c r="I51" s="948">
        <v>1907564.1380113999</v>
      </c>
      <c r="J51" s="948">
        <v>1903726.1380113999</v>
      </c>
      <c r="K51" s="534"/>
      <c r="L51" s="940">
        <v>1882441.1380113999</v>
      </c>
      <c r="M51" s="941"/>
      <c r="N51" s="940">
        <v>1882441.1380113999</v>
      </c>
      <c r="O51" s="940">
        <v>1853250.1380113999</v>
      </c>
      <c r="P51" s="943">
        <v>1821609.1380113999</v>
      </c>
      <c r="Q51" s="949">
        <v>1817069</v>
      </c>
      <c r="R51" s="452"/>
    </row>
    <row r="52" spans="1:20" s="471" customFormat="1" ht="24.95" customHeight="1">
      <c r="A52" s="452"/>
      <c r="B52" s="452"/>
      <c r="C52" s="532" t="s">
        <v>222</v>
      </c>
      <c r="D52" s="531"/>
      <c r="E52" s="939">
        <v>763317</v>
      </c>
      <c r="F52" s="535"/>
      <c r="G52" s="952">
        <f>E52</f>
        <v>763317</v>
      </c>
      <c r="H52" s="940">
        <v>789342.9999999</v>
      </c>
      <c r="I52" s="948">
        <v>816582.9999999</v>
      </c>
      <c r="J52" s="948">
        <v>831947.9999999</v>
      </c>
      <c r="K52" s="534"/>
      <c r="L52" s="940">
        <v>852568.9999999</v>
      </c>
      <c r="M52" s="941"/>
      <c r="N52" s="940">
        <v>852568.9999999</v>
      </c>
      <c r="O52" s="940">
        <v>875710.9999999</v>
      </c>
      <c r="P52" s="943">
        <v>896830.9999999</v>
      </c>
      <c r="Q52" s="949">
        <v>906299</v>
      </c>
      <c r="R52" s="452"/>
    </row>
    <row r="53" spans="1:20" s="468" customFormat="1" ht="24.6" customHeight="1">
      <c r="A53" s="485"/>
      <c r="B53" s="485"/>
      <c r="C53" s="953" t="s">
        <v>284</v>
      </c>
      <c r="D53" s="953"/>
      <c r="E53" s="953"/>
      <c r="F53" s="890"/>
      <c r="G53" s="891"/>
      <c r="H53" s="954"/>
      <c r="I53" s="891"/>
      <c r="J53" s="891"/>
      <c r="K53" s="890"/>
      <c r="L53" s="891"/>
      <c r="M53" s="891"/>
      <c r="N53" s="891"/>
      <c r="O53" s="891"/>
      <c r="P53" s="891"/>
      <c r="Q53" s="955"/>
      <c r="R53" s="467"/>
      <c r="S53" s="471" t="b">
        <f t="shared" si="1"/>
        <v>1</v>
      </c>
      <c r="T53" s="471" t="b">
        <f t="shared" si="2"/>
        <v>1</v>
      </c>
    </row>
    <row r="54" spans="1:20" s="471" customFormat="1" ht="24.6" customHeight="1">
      <c r="A54" s="454"/>
      <c r="B54" s="454"/>
      <c r="C54" s="956" t="s">
        <v>233</v>
      </c>
      <c r="D54" s="957"/>
      <c r="E54" s="958">
        <v>-175788</v>
      </c>
      <c r="F54" s="939"/>
      <c r="G54" s="938">
        <f>E54-H54-I54-J54</f>
        <v>-37878</v>
      </c>
      <c r="H54" s="912">
        <v>-42853</v>
      </c>
      <c r="I54" s="912">
        <v>-52712</v>
      </c>
      <c r="J54" s="912">
        <v>-42345</v>
      </c>
      <c r="K54" s="959"/>
      <c r="L54" s="912">
        <v>-185327</v>
      </c>
      <c r="M54" s="912"/>
      <c r="N54" s="912">
        <v>-40211</v>
      </c>
      <c r="O54" s="912">
        <v>-42755</v>
      </c>
      <c r="P54" s="912">
        <v>-51292</v>
      </c>
      <c r="Q54" s="912">
        <v>-51069</v>
      </c>
      <c r="R54" s="452"/>
      <c r="S54" s="471" t="b">
        <f t="shared" si="1"/>
        <v>1</v>
      </c>
      <c r="T54" s="471" t="b">
        <f t="shared" si="2"/>
        <v>1</v>
      </c>
    </row>
    <row r="55" spans="1:20" s="471" customFormat="1" ht="26.25" customHeight="1">
      <c r="A55" s="452"/>
      <c r="B55" s="452"/>
      <c r="C55" s="956" t="s">
        <v>329</v>
      </c>
      <c r="D55" s="957"/>
      <c r="E55" s="958">
        <v>2190771</v>
      </c>
      <c r="F55" s="941"/>
      <c r="G55" s="958">
        <f>E55</f>
        <v>2190771</v>
      </c>
      <c r="H55" s="912">
        <v>2164151</v>
      </c>
      <c r="I55" s="912">
        <v>2207004</v>
      </c>
      <c r="J55" s="912">
        <v>2259716</v>
      </c>
      <c r="K55" s="959"/>
      <c r="L55" s="912">
        <v>2298605</v>
      </c>
      <c r="M55" s="912"/>
      <c r="N55" s="912">
        <v>2298605</v>
      </c>
      <c r="O55" s="912">
        <v>2338816.0000001001</v>
      </c>
      <c r="P55" s="912">
        <v>2381571.0000001001</v>
      </c>
      <c r="Q55" s="912">
        <v>2432863</v>
      </c>
      <c r="R55" s="452"/>
      <c r="S55" s="452"/>
    </row>
    <row r="56" spans="1:20" ht="15" customHeight="1">
      <c r="A56" s="452"/>
      <c r="B56" s="452"/>
      <c r="C56" s="452"/>
      <c r="D56" s="455"/>
      <c r="E56" s="455"/>
      <c r="F56" s="455"/>
      <c r="G56" s="455"/>
      <c r="H56" s="455"/>
      <c r="I56" s="455"/>
      <c r="J56" s="507"/>
      <c r="K56" s="508"/>
      <c r="L56" s="455"/>
      <c r="M56" s="455"/>
      <c r="N56" s="455"/>
      <c r="O56" s="455"/>
      <c r="P56" s="455"/>
      <c r="Q56" s="507"/>
      <c r="R56" s="455"/>
      <c r="S56" s="455"/>
    </row>
    <row r="57" spans="1:20" ht="24.75" customHeight="1">
      <c r="A57" s="452"/>
      <c r="B57" s="452"/>
      <c r="C57" s="659" t="s">
        <v>242</v>
      </c>
      <c r="D57" s="1571" t="s">
        <v>333</v>
      </c>
      <c r="E57" s="1571"/>
      <c r="F57" s="1571"/>
      <c r="G57" s="1571"/>
      <c r="H57" s="1571"/>
      <c r="I57" s="1571"/>
      <c r="J57" s="1571"/>
      <c r="K57" s="1571"/>
      <c r="L57" s="1571"/>
      <c r="M57" s="1571"/>
      <c r="N57" s="1571"/>
      <c r="O57" s="1571"/>
      <c r="P57" s="1571"/>
      <c r="Q57" s="1571"/>
      <c r="R57" s="455"/>
      <c r="S57" s="455"/>
    </row>
    <row r="58" spans="1:20" ht="40.5" customHeight="1">
      <c r="A58" s="452"/>
      <c r="B58" s="452"/>
      <c r="C58" s="659" t="s">
        <v>301</v>
      </c>
      <c r="D58" s="1571" t="s">
        <v>312</v>
      </c>
      <c r="E58" s="1571"/>
      <c r="F58" s="1571"/>
      <c r="G58" s="1571"/>
      <c r="H58" s="1571"/>
      <c r="I58" s="1571"/>
      <c r="J58" s="1571"/>
      <c r="K58" s="1571"/>
      <c r="L58" s="1571"/>
      <c r="M58" s="1571"/>
      <c r="N58" s="1571"/>
      <c r="O58" s="1571"/>
      <c r="P58" s="1571"/>
      <c r="Q58" s="1571"/>
      <c r="R58" s="455"/>
      <c r="S58" s="455"/>
    </row>
    <row r="59" spans="1:20" ht="15" customHeight="1">
      <c r="A59" s="452"/>
      <c r="B59" s="452"/>
      <c r="C59" s="487"/>
      <c r="D59" s="1565"/>
      <c r="E59" s="1565"/>
      <c r="F59" s="1565"/>
      <c r="G59" s="1565"/>
      <c r="H59" s="1565"/>
      <c r="I59" s="1565"/>
      <c r="J59" s="1565"/>
      <c r="K59" s="1565"/>
      <c r="L59" s="1565"/>
      <c r="M59" s="1565"/>
      <c r="N59" s="1565"/>
      <c r="O59" s="1565"/>
      <c r="P59" s="1565"/>
      <c r="Q59" s="1565"/>
      <c r="R59" s="455"/>
      <c r="S59" s="455"/>
    </row>
    <row r="60" spans="1:20" ht="15" customHeight="1">
      <c r="A60" s="452"/>
      <c r="B60" s="452"/>
      <c r="C60" s="488"/>
      <c r="D60" s="1565"/>
      <c r="E60" s="1565"/>
      <c r="F60" s="1565"/>
      <c r="G60" s="1565"/>
      <c r="H60" s="1565"/>
      <c r="I60" s="1565"/>
      <c r="J60" s="1565"/>
      <c r="K60" s="1565"/>
      <c r="L60" s="1565"/>
      <c r="M60" s="1565"/>
      <c r="N60" s="1565"/>
      <c r="O60" s="1565"/>
      <c r="P60" s="1565"/>
      <c r="Q60" s="1565"/>
      <c r="R60" s="455"/>
      <c r="S60" s="455"/>
    </row>
    <row r="61" spans="1:20" ht="15" customHeight="1">
      <c r="A61" s="452"/>
      <c r="B61" s="452"/>
      <c r="C61" s="488"/>
      <c r="D61" s="488"/>
      <c r="E61" s="486"/>
      <c r="F61" s="486"/>
      <c r="G61" s="486"/>
      <c r="H61" s="486"/>
      <c r="I61" s="486"/>
      <c r="J61" s="453"/>
      <c r="K61" s="454"/>
      <c r="L61" s="452"/>
      <c r="M61" s="452"/>
      <c r="N61" s="452"/>
      <c r="O61" s="452"/>
      <c r="P61" s="452"/>
      <c r="Q61" s="453"/>
      <c r="R61" s="455"/>
      <c r="S61" s="455"/>
    </row>
    <row r="62" spans="1:20" ht="15" customHeight="1">
      <c r="A62" s="452"/>
      <c r="B62" s="452"/>
      <c r="C62" s="69"/>
      <c r="D62" s="69"/>
      <c r="E62" s="452"/>
      <c r="F62" s="452"/>
      <c r="G62" s="452"/>
      <c r="H62" s="452"/>
      <c r="I62" s="452"/>
      <c r="J62" s="453"/>
      <c r="K62" s="454"/>
      <c r="L62" s="452"/>
      <c r="M62" s="452"/>
      <c r="N62" s="452"/>
      <c r="O62" s="452"/>
      <c r="P62" s="452"/>
      <c r="Q62" s="453"/>
      <c r="R62" s="455"/>
      <c r="S62" s="455"/>
    </row>
    <row r="63" spans="1:20" ht="15" customHeight="1">
      <c r="A63" s="452"/>
      <c r="B63" s="452"/>
      <c r="C63" s="69"/>
      <c r="D63" s="69"/>
      <c r="E63" s="452"/>
      <c r="F63" s="452"/>
      <c r="G63" s="452"/>
      <c r="H63" s="452"/>
      <c r="I63" s="452"/>
      <c r="J63" s="453"/>
      <c r="K63" s="454"/>
      <c r="L63" s="452"/>
      <c r="M63" s="452"/>
      <c r="N63" s="452"/>
      <c r="O63" s="452"/>
      <c r="P63" s="452"/>
      <c r="Q63" s="453"/>
      <c r="R63" s="455"/>
      <c r="S63" s="455"/>
    </row>
    <row r="64" spans="1:20" ht="15" customHeight="1">
      <c r="A64" s="452"/>
      <c r="B64" s="452"/>
      <c r="C64" s="452"/>
      <c r="D64" s="452"/>
      <c r="E64" s="452"/>
      <c r="F64" s="452"/>
      <c r="G64" s="452"/>
      <c r="H64" s="452"/>
      <c r="I64" s="452"/>
      <c r="J64" s="453"/>
      <c r="K64" s="454"/>
      <c r="L64" s="452"/>
      <c r="M64" s="452"/>
      <c r="N64" s="452"/>
      <c r="O64" s="452"/>
      <c r="P64" s="452"/>
      <c r="Q64" s="453"/>
      <c r="R64" s="455"/>
      <c r="S64" s="455"/>
    </row>
    <row r="65" spans="1:19" ht="15" customHeight="1">
      <c r="A65" s="452"/>
      <c r="B65" s="452"/>
      <c r="C65" s="452"/>
      <c r="D65" s="452"/>
      <c r="E65" s="452"/>
      <c r="F65" s="452"/>
      <c r="G65" s="452"/>
      <c r="H65" s="452"/>
      <c r="I65" s="452"/>
      <c r="J65" s="453"/>
      <c r="K65" s="454"/>
      <c r="L65" s="452"/>
      <c r="M65" s="452"/>
      <c r="N65" s="452"/>
      <c r="O65" s="452"/>
      <c r="P65" s="452"/>
      <c r="Q65" s="453"/>
      <c r="R65" s="455"/>
      <c r="S65" s="455"/>
    </row>
    <row r="66" spans="1:19" ht="25.5">
      <c r="A66" s="452"/>
      <c r="B66" s="452"/>
      <c r="C66" s="452"/>
      <c r="D66" s="635" t="s">
        <v>207</v>
      </c>
      <c r="E66" s="635" t="b">
        <f>SUM(E24:E26)=E27</f>
        <v>1</v>
      </c>
      <c r="F66" s="635"/>
      <c r="G66" s="635"/>
      <c r="H66" s="635" t="b">
        <f>SUM(H24:H26)=H27</f>
        <v>1</v>
      </c>
      <c r="I66" s="635" t="b">
        <f>SUM(I24:I26)=I27</f>
        <v>1</v>
      </c>
      <c r="J66" s="635" t="b">
        <f t="shared" ref="J66:Q66" si="3">SUM(J24:J26)=J27</f>
        <v>1</v>
      </c>
      <c r="K66" s="635" t="b">
        <f t="shared" si="3"/>
        <v>1</v>
      </c>
      <c r="L66" s="650" t="b">
        <f t="shared" si="3"/>
        <v>1</v>
      </c>
      <c r="M66" s="635" t="b">
        <f t="shared" si="3"/>
        <v>1</v>
      </c>
      <c r="N66" s="635" t="b">
        <f t="shared" si="3"/>
        <v>1</v>
      </c>
      <c r="O66" s="635" t="b">
        <f t="shared" si="3"/>
        <v>1</v>
      </c>
      <c r="P66" s="635" t="b">
        <f t="shared" si="3"/>
        <v>1</v>
      </c>
      <c r="Q66" s="635" t="b">
        <f t="shared" si="3"/>
        <v>1</v>
      </c>
      <c r="R66" s="455"/>
      <c r="S66" s="455"/>
    </row>
    <row r="67" spans="1:19" ht="25.5">
      <c r="A67" s="452"/>
      <c r="B67" s="452"/>
      <c r="C67" s="452"/>
      <c r="D67" s="635" t="s">
        <v>272</v>
      </c>
      <c r="E67" s="635" t="b">
        <f>(E27+E28)=E29</f>
        <v>1</v>
      </c>
      <c r="F67" s="635"/>
      <c r="G67" s="635"/>
      <c r="H67" s="635" t="b">
        <f>(H27+H28)=H29</f>
        <v>1</v>
      </c>
      <c r="I67" s="635" t="b">
        <f>(I27+I28)=I29</f>
        <v>1</v>
      </c>
      <c r="J67" s="635" t="b">
        <f t="shared" ref="J67:Q67" si="4">(J27+J28)=J29</f>
        <v>1</v>
      </c>
      <c r="K67" s="635" t="b">
        <f t="shared" si="4"/>
        <v>1</v>
      </c>
      <c r="L67" s="635" t="b">
        <f t="shared" si="4"/>
        <v>1</v>
      </c>
      <c r="M67" s="635" t="b">
        <f t="shared" si="4"/>
        <v>1</v>
      </c>
      <c r="N67" s="635" t="b">
        <f t="shared" si="4"/>
        <v>1</v>
      </c>
      <c r="O67" s="635" t="b">
        <f t="shared" si="4"/>
        <v>1</v>
      </c>
      <c r="P67" s="635" t="b">
        <f t="shared" si="4"/>
        <v>1</v>
      </c>
      <c r="Q67" s="635" t="b">
        <f t="shared" si="4"/>
        <v>1</v>
      </c>
      <c r="R67" s="455"/>
      <c r="S67" s="455"/>
    </row>
    <row r="68" spans="1:19" ht="25.5">
      <c r="A68" s="452"/>
      <c r="B68" s="452"/>
      <c r="C68" s="452"/>
      <c r="D68" s="635" t="s">
        <v>209</v>
      </c>
      <c r="E68" s="635" t="b">
        <f>(E30+E31)=E32</f>
        <v>1</v>
      </c>
      <c r="F68" s="635"/>
      <c r="G68" s="635"/>
      <c r="H68" s="635" t="b">
        <f>(H30+H31)=H32</f>
        <v>1</v>
      </c>
      <c r="I68" s="635" t="b">
        <f>(I30+I31)=I32</f>
        <v>1</v>
      </c>
      <c r="J68" s="635" t="b">
        <f t="shared" ref="J68:Q68" si="5">(J30+J31)=J32</f>
        <v>1</v>
      </c>
      <c r="K68" s="635" t="b">
        <f t="shared" si="5"/>
        <v>1</v>
      </c>
      <c r="L68" s="635" t="b">
        <f t="shared" si="5"/>
        <v>1</v>
      </c>
      <c r="M68" s="635" t="b">
        <f t="shared" si="5"/>
        <v>1</v>
      </c>
      <c r="N68" s="635" t="b">
        <f t="shared" si="5"/>
        <v>1</v>
      </c>
      <c r="O68" s="635" t="b">
        <f t="shared" si="5"/>
        <v>1</v>
      </c>
      <c r="P68" s="635" t="b">
        <f t="shared" si="5"/>
        <v>1</v>
      </c>
      <c r="Q68" s="635" t="b">
        <f t="shared" si="5"/>
        <v>1</v>
      </c>
      <c r="R68" s="455"/>
      <c r="S68" s="455"/>
    </row>
    <row r="69" spans="1:19" ht="25.5">
      <c r="A69" s="452"/>
      <c r="B69" s="452"/>
      <c r="C69" s="452"/>
      <c r="D69" s="635" t="s">
        <v>202</v>
      </c>
      <c r="E69" s="635" t="b">
        <f>(E27+E32)=E35</f>
        <v>0</v>
      </c>
      <c r="F69" s="635"/>
      <c r="G69" s="635"/>
      <c r="H69" s="635" t="b">
        <f>(H27+H32)=H35</f>
        <v>1</v>
      </c>
      <c r="I69" s="635" t="b">
        <f>(I27+I32)=I35</f>
        <v>1</v>
      </c>
      <c r="J69" s="635" t="b">
        <f t="shared" ref="J69:Q69" si="6">(J27+J32)=J35</f>
        <v>1</v>
      </c>
      <c r="K69" s="635" t="b">
        <f t="shared" si="6"/>
        <v>1</v>
      </c>
      <c r="L69" s="635" t="b">
        <f t="shared" si="6"/>
        <v>1</v>
      </c>
      <c r="M69" s="635" t="b">
        <f t="shared" si="6"/>
        <v>1</v>
      </c>
      <c r="N69" s="635" t="b">
        <f t="shared" si="6"/>
        <v>1</v>
      </c>
      <c r="O69" s="635" t="b">
        <f t="shared" si="6"/>
        <v>1</v>
      </c>
      <c r="P69" s="635" t="b">
        <f t="shared" si="6"/>
        <v>1</v>
      </c>
      <c r="Q69" s="635" t="b">
        <f t="shared" si="6"/>
        <v>1</v>
      </c>
      <c r="R69" s="455"/>
      <c r="S69" s="455"/>
    </row>
    <row r="70" spans="1:19" ht="25.5">
      <c r="A70" s="452"/>
      <c r="B70" s="452"/>
      <c r="C70" s="452"/>
      <c r="D70" s="635" t="s">
        <v>201</v>
      </c>
      <c r="E70" s="635" t="b">
        <f>(E29+E34)=E36</f>
        <v>1</v>
      </c>
      <c r="F70" s="452"/>
      <c r="G70" s="452"/>
      <c r="H70" s="635" t="b">
        <f>(H29+H34)=H36</f>
        <v>1</v>
      </c>
      <c r="I70" s="635" t="b">
        <f>(I29+I34)=I36</f>
        <v>1</v>
      </c>
      <c r="J70" s="635" t="b">
        <f t="shared" ref="J70:Q70" si="7">(J29+J34)=J36</f>
        <v>1</v>
      </c>
      <c r="K70" s="635" t="b">
        <f t="shared" si="7"/>
        <v>1</v>
      </c>
      <c r="L70" s="635" t="b">
        <f t="shared" si="7"/>
        <v>1</v>
      </c>
      <c r="M70" s="635" t="b">
        <f t="shared" si="7"/>
        <v>1</v>
      </c>
      <c r="N70" s="635" t="b">
        <f t="shared" si="7"/>
        <v>1</v>
      </c>
      <c r="O70" s="635" t="b">
        <f t="shared" si="7"/>
        <v>1</v>
      </c>
      <c r="P70" s="635" t="b">
        <f t="shared" si="7"/>
        <v>1</v>
      </c>
      <c r="Q70" s="635" t="b">
        <f t="shared" si="7"/>
        <v>1</v>
      </c>
      <c r="R70" s="455"/>
      <c r="S70" s="455"/>
    </row>
    <row r="71" spans="1:19" ht="25.5">
      <c r="A71" s="452"/>
      <c r="B71" s="452"/>
      <c r="C71" s="452"/>
      <c r="D71" s="635" t="s">
        <v>98</v>
      </c>
      <c r="E71" s="635" t="b">
        <f>(E36+E37)=E38</f>
        <v>0</v>
      </c>
      <c r="F71" s="452"/>
      <c r="G71" s="452"/>
      <c r="H71" s="635" t="b">
        <f>(H36+H37)=H38</f>
        <v>1</v>
      </c>
      <c r="I71" s="635" t="b">
        <f>(I36+I37)=I38</f>
        <v>1</v>
      </c>
      <c r="J71" s="635" t="b">
        <f t="shared" ref="J71:Q71" si="8">(J36+J37)=J38</f>
        <v>1</v>
      </c>
      <c r="K71" s="635" t="b">
        <f t="shared" si="8"/>
        <v>1</v>
      </c>
      <c r="L71" s="635" t="b">
        <f t="shared" si="8"/>
        <v>1</v>
      </c>
      <c r="M71" s="635" t="b">
        <f t="shared" si="8"/>
        <v>1</v>
      </c>
      <c r="N71" s="635" t="b">
        <f t="shared" si="8"/>
        <v>1</v>
      </c>
      <c r="O71" s="635" t="b">
        <f t="shared" si="8"/>
        <v>1</v>
      </c>
      <c r="P71" s="635" t="b">
        <f t="shared" si="8"/>
        <v>1</v>
      </c>
      <c r="Q71" s="635" t="b">
        <f t="shared" si="8"/>
        <v>1</v>
      </c>
      <c r="R71" s="455"/>
      <c r="S71" s="455"/>
    </row>
    <row r="72" spans="1:19" ht="15" customHeight="1">
      <c r="A72" s="452"/>
      <c r="B72" s="452"/>
      <c r="C72" s="452"/>
      <c r="D72" s="452"/>
      <c r="E72" s="452"/>
      <c r="F72" s="452"/>
      <c r="G72" s="452"/>
      <c r="H72" s="452"/>
      <c r="I72" s="452"/>
      <c r="J72" s="453"/>
      <c r="K72" s="454"/>
      <c r="L72" s="452"/>
      <c r="M72" s="452"/>
      <c r="N72" s="452"/>
      <c r="O72" s="452"/>
      <c r="P72" s="452"/>
      <c r="Q72" s="453"/>
      <c r="R72" s="455"/>
      <c r="S72" s="455"/>
    </row>
    <row r="73" spans="1:19" ht="15" customHeight="1">
      <c r="A73" s="452"/>
      <c r="B73" s="452"/>
      <c r="C73" s="452"/>
      <c r="D73" s="452"/>
      <c r="E73" s="452"/>
      <c r="F73" s="452"/>
      <c r="G73" s="452"/>
      <c r="H73" s="452"/>
      <c r="I73" s="452"/>
      <c r="J73" s="453"/>
      <c r="K73" s="454"/>
      <c r="L73" s="452"/>
      <c r="M73" s="452"/>
      <c r="N73" s="452"/>
      <c r="O73" s="452"/>
      <c r="P73" s="452"/>
      <c r="Q73" s="453"/>
      <c r="R73" s="455"/>
      <c r="S73" s="455"/>
    </row>
    <row r="74" spans="1:19" ht="15" customHeight="1">
      <c r="A74" s="452"/>
      <c r="B74" s="452"/>
      <c r="C74" s="452"/>
      <c r="D74" s="452"/>
      <c r="E74" s="452"/>
      <c r="F74" s="452"/>
      <c r="G74" s="452"/>
      <c r="H74" s="452"/>
      <c r="I74" s="452"/>
      <c r="J74" s="453"/>
      <c r="K74" s="454"/>
      <c r="L74" s="452"/>
      <c r="M74" s="452"/>
      <c r="N74" s="452"/>
      <c r="O74" s="452"/>
      <c r="P74" s="452"/>
      <c r="Q74" s="453"/>
      <c r="R74" s="455"/>
      <c r="S74" s="455"/>
    </row>
    <row r="75" spans="1:19" ht="15" customHeight="1">
      <c r="A75" s="452"/>
      <c r="B75" s="452"/>
      <c r="C75" s="452"/>
      <c r="D75" s="452"/>
      <c r="E75" s="452"/>
      <c r="F75" s="452"/>
      <c r="G75" s="452"/>
      <c r="H75" s="452"/>
      <c r="I75" s="452"/>
      <c r="J75" s="453"/>
      <c r="K75" s="454"/>
      <c r="L75" s="452"/>
      <c r="M75" s="452"/>
      <c r="N75" s="452"/>
      <c r="O75" s="452"/>
      <c r="P75" s="452"/>
      <c r="Q75" s="453"/>
      <c r="R75" s="455"/>
      <c r="S75" s="455"/>
    </row>
    <row r="76" spans="1:19" ht="15" customHeight="1">
      <c r="A76" s="452"/>
      <c r="B76" s="452"/>
      <c r="C76" s="452"/>
      <c r="D76" s="452"/>
      <c r="E76" s="452"/>
      <c r="F76" s="452"/>
      <c r="G76" s="452"/>
      <c r="H76" s="452"/>
      <c r="I76" s="452"/>
      <c r="J76" s="453"/>
      <c r="K76" s="454"/>
      <c r="L76" s="452"/>
      <c r="M76" s="452"/>
      <c r="N76" s="452"/>
      <c r="O76" s="452"/>
      <c r="P76" s="452"/>
      <c r="Q76" s="453"/>
      <c r="R76" s="455"/>
      <c r="S76" s="455"/>
    </row>
    <row r="77" spans="1:19" ht="15" customHeight="1">
      <c r="A77" s="452"/>
      <c r="B77" s="452"/>
      <c r="C77" s="452"/>
      <c r="D77" s="452"/>
      <c r="E77" s="452"/>
      <c r="F77" s="452"/>
      <c r="G77" s="452"/>
      <c r="H77" s="452"/>
      <c r="I77" s="452"/>
      <c r="J77" s="453"/>
      <c r="K77" s="454"/>
      <c r="L77" s="452"/>
      <c r="M77" s="452"/>
      <c r="N77" s="452"/>
      <c r="O77" s="452"/>
      <c r="P77" s="452"/>
      <c r="Q77" s="453"/>
      <c r="R77" s="455"/>
      <c r="S77" s="455"/>
    </row>
    <row r="78" spans="1:19" ht="15" customHeight="1">
      <c r="A78" s="452"/>
      <c r="B78" s="452"/>
      <c r="C78" s="452"/>
      <c r="D78" s="452"/>
      <c r="E78" s="452"/>
      <c r="F78" s="452"/>
      <c r="G78" s="452"/>
      <c r="H78" s="452"/>
      <c r="I78" s="452"/>
      <c r="J78" s="453"/>
      <c r="K78" s="454"/>
      <c r="L78" s="452"/>
      <c r="M78" s="452"/>
      <c r="N78" s="452"/>
      <c r="O78" s="452"/>
      <c r="P78" s="452"/>
      <c r="Q78" s="453"/>
      <c r="R78" s="455"/>
      <c r="S78" s="455"/>
    </row>
    <row r="79" spans="1:19" ht="15" customHeight="1">
      <c r="A79" s="452"/>
      <c r="B79" s="452"/>
      <c r="C79" s="452"/>
      <c r="D79" s="452"/>
      <c r="E79" s="452"/>
      <c r="F79" s="452"/>
      <c r="G79" s="452"/>
      <c r="H79" s="452"/>
      <c r="I79" s="452"/>
      <c r="J79" s="453"/>
      <c r="K79" s="454"/>
      <c r="L79" s="452"/>
      <c r="M79" s="452"/>
      <c r="N79" s="452"/>
      <c r="O79" s="452"/>
      <c r="P79" s="452"/>
      <c r="Q79" s="453"/>
      <c r="R79" s="455"/>
      <c r="S79" s="455"/>
    </row>
    <row r="80" spans="1:19" ht="15" customHeight="1">
      <c r="A80" s="452"/>
      <c r="B80" s="452"/>
      <c r="C80" s="452"/>
      <c r="D80" s="452"/>
      <c r="E80" s="452"/>
      <c r="F80" s="452"/>
      <c r="G80" s="452"/>
      <c r="H80" s="452"/>
      <c r="I80" s="452"/>
      <c r="J80" s="453"/>
      <c r="K80" s="454"/>
      <c r="L80" s="452"/>
      <c r="M80" s="452"/>
      <c r="N80" s="452"/>
      <c r="O80" s="452"/>
      <c r="P80" s="452"/>
      <c r="Q80" s="453"/>
      <c r="R80" s="455"/>
      <c r="S80" s="455"/>
    </row>
    <row r="81" spans="1:19" ht="15" customHeight="1">
      <c r="A81" s="452"/>
      <c r="B81" s="452"/>
      <c r="C81" s="452"/>
      <c r="D81" s="452"/>
      <c r="E81" s="452"/>
      <c r="F81" s="452"/>
      <c r="G81" s="452"/>
      <c r="H81" s="452"/>
      <c r="I81" s="452"/>
      <c r="J81" s="453"/>
      <c r="K81" s="454"/>
      <c r="L81" s="452"/>
      <c r="M81" s="452"/>
      <c r="N81" s="452"/>
      <c r="O81" s="452"/>
      <c r="P81" s="452"/>
      <c r="Q81" s="453"/>
      <c r="R81" s="455"/>
      <c r="S81" s="455"/>
    </row>
    <row r="82" spans="1:19" ht="15" customHeight="1">
      <c r="A82" s="452"/>
      <c r="B82" s="452"/>
      <c r="C82" s="452"/>
      <c r="D82" s="452"/>
      <c r="E82" s="452"/>
      <c r="F82" s="452"/>
      <c r="G82" s="452"/>
      <c r="H82" s="452"/>
      <c r="I82" s="452"/>
      <c r="J82" s="453"/>
      <c r="K82" s="454"/>
      <c r="L82" s="452"/>
      <c r="M82" s="452"/>
      <c r="N82" s="452"/>
      <c r="O82" s="452"/>
      <c r="P82" s="452"/>
      <c r="Q82" s="453"/>
      <c r="R82" s="455"/>
      <c r="S82" s="455"/>
    </row>
    <row r="83" spans="1:19" ht="15" customHeight="1">
      <c r="A83" s="452"/>
      <c r="B83" s="452"/>
      <c r="C83" s="452"/>
      <c r="D83" s="452"/>
      <c r="E83" s="452"/>
      <c r="F83" s="452"/>
      <c r="G83" s="452"/>
      <c r="H83" s="452"/>
      <c r="I83" s="452"/>
      <c r="J83" s="453"/>
      <c r="K83" s="454"/>
      <c r="L83" s="452"/>
      <c r="M83" s="452"/>
      <c r="N83" s="452"/>
      <c r="O83" s="452"/>
      <c r="P83" s="452"/>
      <c r="Q83" s="453"/>
      <c r="R83" s="455"/>
      <c r="S83" s="455"/>
    </row>
    <row r="84" spans="1:19" ht="15" customHeight="1">
      <c r="A84" s="452"/>
      <c r="B84" s="452"/>
      <c r="C84" s="452"/>
      <c r="D84" s="452"/>
      <c r="E84" s="452"/>
      <c r="F84" s="452"/>
      <c r="G84" s="452"/>
      <c r="H84" s="452"/>
      <c r="I84" s="452"/>
      <c r="J84" s="453"/>
      <c r="K84" s="454"/>
      <c r="L84" s="452"/>
      <c r="M84" s="452"/>
      <c r="N84" s="452"/>
      <c r="O84" s="452"/>
      <c r="P84" s="452"/>
      <c r="Q84" s="453"/>
      <c r="R84" s="455"/>
      <c r="S84" s="455"/>
    </row>
    <row r="85" spans="1:19" ht="15" customHeight="1">
      <c r="A85" s="452"/>
      <c r="B85" s="452"/>
      <c r="C85" s="452"/>
      <c r="D85" s="452"/>
      <c r="E85" s="452"/>
      <c r="F85" s="452"/>
      <c r="G85" s="452"/>
      <c r="H85" s="452"/>
      <c r="I85" s="452"/>
      <c r="J85" s="453"/>
      <c r="K85" s="454"/>
      <c r="L85" s="452"/>
      <c r="M85" s="452"/>
      <c r="N85" s="452"/>
      <c r="O85" s="452"/>
      <c r="P85" s="452"/>
      <c r="Q85" s="453"/>
      <c r="R85" s="455"/>
      <c r="S85" s="455"/>
    </row>
    <row r="86" spans="1:19" ht="15" customHeight="1">
      <c r="A86" s="452"/>
      <c r="B86" s="452"/>
      <c r="C86" s="452"/>
      <c r="D86" s="452"/>
      <c r="E86" s="452"/>
      <c r="F86" s="452"/>
      <c r="G86" s="452"/>
      <c r="H86" s="452"/>
      <c r="I86" s="452"/>
      <c r="J86" s="453"/>
      <c r="K86" s="454"/>
      <c r="L86" s="452"/>
      <c r="M86" s="452"/>
      <c r="N86" s="452"/>
      <c r="O86" s="452"/>
      <c r="P86" s="452"/>
      <c r="Q86" s="453"/>
      <c r="R86" s="455"/>
      <c r="S86" s="455"/>
    </row>
    <row r="87" spans="1:19" ht="15" customHeight="1">
      <c r="A87" s="452"/>
      <c r="B87" s="452"/>
      <c r="C87" s="452"/>
      <c r="D87" s="452"/>
      <c r="E87" s="452"/>
      <c r="F87" s="452"/>
      <c r="G87" s="452"/>
      <c r="H87" s="452"/>
      <c r="I87" s="452"/>
      <c r="J87" s="453"/>
      <c r="K87" s="454"/>
      <c r="L87" s="452"/>
      <c r="M87" s="452"/>
      <c r="N87" s="452"/>
      <c r="O87" s="452"/>
      <c r="P87" s="452"/>
      <c r="Q87" s="453"/>
      <c r="R87" s="455"/>
      <c r="S87" s="455"/>
    </row>
    <row r="88" spans="1:19" ht="15" customHeight="1">
      <c r="A88" s="452"/>
      <c r="B88" s="452"/>
      <c r="C88" s="452"/>
      <c r="D88" s="452"/>
      <c r="E88" s="452"/>
      <c r="F88" s="452"/>
      <c r="G88" s="452"/>
      <c r="H88" s="452"/>
      <c r="I88" s="452"/>
      <c r="J88" s="453"/>
      <c r="K88" s="454"/>
      <c r="L88" s="452"/>
      <c r="M88" s="452"/>
      <c r="N88" s="452"/>
      <c r="O88" s="452"/>
      <c r="P88" s="452"/>
      <c r="Q88" s="453"/>
      <c r="R88" s="455"/>
      <c r="S88" s="455"/>
    </row>
    <row r="89" spans="1:19" ht="15" customHeight="1">
      <c r="A89" s="452"/>
      <c r="B89" s="452"/>
      <c r="C89" s="452"/>
      <c r="D89" s="452"/>
      <c r="E89" s="452"/>
      <c r="F89" s="452"/>
      <c r="G89" s="452"/>
      <c r="H89" s="452"/>
      <c r="I89" s="452"/>
      <c r="J89" s="453"/>
      <c r="K89" s="454"/>
      <c r="L89" s="452"/>
      <c r="M89" s="452"/>
      <c r="N89" s="452"/>
      <c r="O89" s="452"/>
      <c r="P89" s="452"/>
      <c r="Q89" s="453"/>
      <c r="R89" s="455"/>
      <c r="S89" s="455"/>
    </row>
    <row r="90" spans="1:19" ht="15" customHeight="1">
      <c r="A90" s="452"/>
      <c r="B90" s="452"/>
      <c r="C90" s="452"/>
      <c r="D90" s="452"/>
      <c r="E90" s="452"/>
      <c r="F90" s="452"/>
      <c r="G90" s="452"/>
      <c r="H90" s="452"/>
      <c r="I90" s="452"/>
      <c r="J90" s="453"/>
      <c r="K90" s="454"/>
      <c r="L90" s="452"/>
      <c r="M90" s="452"/>
      <c r="N90" s="452"/>
      <c r="O90" s="452"/>
      <c r="P90" s="452"/>
      <c r="Q90" s="453"/>
      <c r="R90" s="455"/>
      <c r="S90" s="455"/>
    </row>
    <row r="91" spans="1:19" ht="15" customHeight="1">
      <c r="A91" s="452"/>
      <c r="B91" s="452"/>
      <c r="C91" s="452"/>
      <c r="D91" s="452"/>
      <c r="E91" s="452"/>
      <c r="F91" s="452"/>
      <c r="G91" s="452"/>
      <c r="H91" s="452"/>
      <c r="I91" s="452"/>
      <c r="J91" s="453"/>
      <c r="K91" s="454"/>
      <c r="L91" s="452"/>
      <c r="M91" s="452"/>
      <c r="N91" s="452"/>
      <c r="O91" s="452"/>
      <c r="P91" s="452"/>
      <c r="Q91" s="453"/>
      <c r="R91" s="455"/>
      <c r="S91" s="455"/>
    </row>
    <row r="92" spans="1:19" ht="15" customHeight="1">
      <c r="A92" s="452"/>
      <c r="B92" s="452"/>
      <c r="C92" s="452"/>
      <c r="D92" s="452"/>
      <c r="E92" s="452"/>
      <c r="F92" s="452"/>
      <c r="G92" s="452"/>
      <c r="H92" s="452"/>
      <c r="I92" s="452"/>
      <c r="J92" s="453"/>
      <c r="K92" s="454"/>
      <c r="L92" s="452"/>
      <c r="M92" s="452"/>
      <c r="N92" s="452"/>
      <c r="O92" s="452"/>
      <c r="P92" s="452"/>
      <c r="Q92" s="453"/>
      <c r="R92" s="455"/>
      <c r="S92" s="455"/>
    </row>
    <row r="93" spans="1:19" ht="15" customHeight="1">
      <c r="A93" s="452"/>
      <c r="B93" s="452"/>
      <c r="C93" s="452"/>
      <c r="D93" s="452"/>
      <c r="E93" s="452"/>
      <c r="F93" s="452"/>
      <c r="G93" s="452"/>
      <c r="H93" s="452"/>
      <c r="I93" s="452"/>
      <c r="J93" s="453"/>
      <c r="K93" s="454"/>
      <c r="L93" s="452"/>
      <c r="M93" s="452"/>
      <c r="N93" s="452"/>
      <c r="O93" s="452"/>
      <c r="P93" s="452"/>
      <c r="Q93" s="453"/>
      <c r="R93" s="455"/>
      <c r="S93" s="455"/>
    </row>
    <row r="94" spans="1:19" ht="15" customHeight="1">
      <c r="A94" s="452"/>
      <c r="B94" s="452"/>
      <c r="C94" s="452"/>
      <c r="D94" s="452"/>
      <c r="E94" s="452"/>
      <c r="F94" s="452"/>
      <c r="G94" s="452"/>
      <c r="H94" s="452"/>
      <c r="I94" s="452"/>
      <c r="J94" s="453"/>
      <c r="K94" s="454"/>
      <c r="L94" s="452"/>
      <c r="M94" s="452"/>
      <c r="N94" s="452"/>
      <c r="O94" s="452"/>
      <c r="P94" s="452"/>
      <c r="Q94" s="453"/>
      <c r="R94" s="455"/>
      <c r="S94" s="455"/>
    </row>
    <row r="95" spans="1:19" ht="15" customHeight="1">
      <c r="A95" s="452"/>
      <c r="B95" s="452"/>
      <c r="C95" s="452"/>
      <c r="D95" s="452"/>
      <c r="E95" s="452"/>
      <c r="F95" s="452"/>
      <c r="G95" s="452"/>
      <c r="H95" s="452"/>
      <c r="I95" s="452"/>
      <c r="J95" s="453"/>
      <c r="K95" s="454"/>
      <c r="L95" s="452"/>
      <c r="M95" s="452"/>
      <c r="N95" s="452"/>
      <c r="O95" s="452"/>
      <c r="P95" s="452"/>
      <c r="Q95" s="453"/>
      <c r="R95" s="455"/>
      <c r="S95" s="455"/>
    </row>
    <row r="96" spans="1:19" ht="15" customHeight="1">
      <c r="A96" s="452"/>
      <c r="B96" s="452"/>
      <c r="C96" s="452"/>
      <c r="D96" s="452"/>
      <c r="E96" s="452"/>
      <c r="F96" s="452"/>
      <c r="G96" s="452"/>
      <c r="H96" s="452"/>
      <c r="I96" s="452"/>
      <c r="J96" s="453"/>
      <c r="K96" s="454"/>
      <c r="L96" s="452"/>
      <c r="M96" s="452"/>
      <c r="N96" s="452"/>
      <c r="O96" s="452"/>
      <c r="P96" s="452"/>
      <c r="Q96" s="453"/>
      <c r="R96" s="455"/>
      <c r="S96" s="455"/>
    </row>
    <row r="97" spans="1:19" ht="15" customHeight="1">
      <c r="A97" s="452"/>
      <c r="B97" s="452"/>
      <c r="C97" s="452"/>
      <c r="D97" s="452"/>
      <c r="E97" s="452"/>
      <c r="F97" s="452"/>
      <c r="G97" s="452"/>
      <c r="H97" s="452"/>
      <c r="I97" s="452"/>
      <c r="J97" s="453"/>
      <c r="K97" s="454"/>
      <c r="L97" s="452"/>
      <c r="M97" s="452"/>
      <c r="N97" s="452"/>
      <c r="O97" s="452"/>
      <c r="P97" s="452"/>
      <c r="Q97" s="453"/>
      <c r="R97" s="455"/>
      <c r="S97" s="455"/>
    </row>
    <row r="98" spans="1:19" ht="15" customHeight="1">
      <c r="A98" s="452"/>
      <c r="B98" s="452"/>
      <c r="C98" s="452"/>
      <c r="D98" s="452"/>
      <c r="E98" s="452"/>
      <c r="F98" s="452"/>
      <c r="G98" s="452"/>
      <c r="H98" s="452"/>
      <c r="I98" s="452"/>
      <c r="J98" s="453"/>
      <c r="K98" s="454"/>
      <c r="L98" s="452"/>
      <c r="M98" s="452"/>
      <c r="N98" s="452"/>
      <c r="O98" s="452"/>
      <c r="P98" s="452"/>
      <c r="Q98" s="453"/>
      <c r="R98" s="455"/>
      <c r="S98" s="455"/>
    </row>
    <row r="99" spans="1:19" ht="15" customHeight="1">
      <c r="A99" s="452"/>
      <c r="B99" s="452"/>
      <c r="C99" s="452"/>
      <c r="D99" s="452"/>
      <c r="E99" s="452"/>
      <c r="F99" s="452"/>
      <c r="G99" s="452"/>
      <c r="H99" s="452"/>
      <c r="I99" s="452"/>
      <c r="J99" s="453"/>
      <c r="K99" s="454"/>
      <c r="L99" s="452"/>
      <c r="M99" s="452"/>
      <c r="N99" s="452"/>
      <c r="O99" s="452"/>
      <c r="P99" s="452"/>
      <c r="Q99" s="453"/>
      <c r="R99" s="455"/>
      <c r="S99" s="455"/>
    </row>
    <row r="100" spans="1:19" ht="15" customHeight="1">
      <c r="A100" s="452"/>
      <c r="B100" s="452"/>
      <c r="C100" s="452"/>
      <c r="D100" s="452"/>
      <c r="E100" s="452"/>
      <c r="F100" s="452"/>
      <c r="G100" s="452"/>
      <c r="H100" s="452"/>
      <c r="I100" s="452"/>
      <c r="J100" s="453"/>
      <c r="K100" s="454"/>
      <c r="L100" s="452"/>
      <c r="M100" s="452"/>
      <c r="N100" s="452"/>
      <c r="O100" s="452"/>
      <c r="P100" s="452"/>
      <c r="Q100" s="453"/>
      <c r="R100" s="455"/>
      <c r="S100" s="455"/>
    </row>
    <row r="101" spans="1:19" ht="15" customHeight="1">
      <c r="A101" s="452"/>
      <c r="B101" s="452"/>
      <c r="C101" s="452"/>
      <c r="D101" s="452"/>
      <c r="E101" s="452"/>
      <c r="F101" s="452"/>
      <c r="G101" s="452"/>
      <c r="H101" s="452"/>
      <c r="I101" s="452"/>
      <c r="J101" s="453"/>
      <c r="K101" s="454"/>
      <c r="L101" s="452"/>
      <c r="M101" s="452"/>
      <c r="N101" s="452"/>
      <c r="O101" s="452"/>
      <c r="P101" s="452"/>
      <c r="Q101" s="453"/>
      <c r="R101" s="455"/>
      <c r="S101" s="455"/>
    </row>
    <row r="102" spans="1:19" ht="15" customHeight="1">
      <c r="A102" s="452"/>
      <c r="B102" s="452"/>
      <c r="C102" s="452"/>
      <c r="D102" s="452"/>
      <c r="E102" s="452"/>
      <c r="F102" s="452"/>
      <c r="G102" s="452"/>
      <c r="H102" s="452"/>
      <c r="I102" s="452"/>
      <c r="J102" s="453"/>
      <c r="K102" s="454"/>
      <c r="L102" s="452"/>
      <c r="M102" s="452"/>
      <c r="N102" s="452"/>
      <c r="O102" s="452"/>
      <c r="P102" s="452"/>
      <c r="Q102" s="453"/>
      <c r="R102" s="455"/>
      <c r="S102" s="455"/>
    </row>
    <row r="103" spans="1:19" ht="15" customHeight="1">
      <c r="A103" s="452"/>
      <c r="B103" s="452"/>
      <c r="C103" s="452"/>
      <c r="D103" s="452"/>
      <c r="E103" s="452"/>
      <c r="F103" s="452"/>
      <c r="G103" s="452"/>
      <c r="H103" s="452"/>
      <c r="I103" s="452"/>
      <c r="J103" s="453"/>
      <c r="K103" s="454"/>
      <c r="L103" s="452"/>
      <c r="M103" s="452"/>
      <c r="N103" s="452"/>
      <c r="O103" s="452"/>
      <c r="P103" s="452"/>
      <c r="Q103" s="453"/>
      <c r="R103" s="455"/>
      <c r="S103" s="455"/>
    </row>
    <row r="104" spans="1:19" ht="15" customHeight="1">
      <c r="A104" s="452"/>
      <c r="B104" s="452"/>
      <c r="C104" s="452"/>
      <c r="D104" s="452"/>
      <c r="E104" s="452"/>
      <c r="F104" s="452"/>
      <c r="G104" s="452"/>
      <c r="H104" s="452"/>
      <c r="I104" s="452"/>
      <c r="J104" s="453"/>
      <c r="K104" s="454"/>
      <c r="L104" s="452"/>
      <c r="M104" s="452"/>
      <c r="N104" s="452"/>
      <c r="O104" s="452"/>
      <c r="P104" s="452"/>
      <c r="Q104" s="453"/>
      <c r="R104" s="455"/>
      <c r="S104" s="455"/>
    </row>
    <row r="105" spans="1:19" ht="15" customHeight="1">
      <c r="A105" s="452"/>
      <c r="B105" s="452"/>
      <c r="C105" s="452"/>
      <c r="D105" s="452"/>
      <c r="E105" s="452"/>
      <c r="F105" s="452"/>
      <c r="G105" s="452"/>
      <c r="H105" s="452"/>
      <c r="I105" s="452"/>
      <c r="J105" s="453"/>
      <c r="K105" s="454"/>
      <c r="L105" s="452"/>
      <c r="M105" s="452"/>
      <c r="N105" s="452"/>
      <c r="O105" s="452"/>
      <c r="P105" s="452"/>
      <c r="Q105" s="453"/>
      <c r="R105" s="455"/>
      <c r="S105" s="455"/>
    </row>
    <row r="106" spans="1:19" ht="15" customHeight="1">
      <c r="A106" s="452"/>
      <c r="B106" s="452"/>
      <c r="C106" s="452"/>
      <c r="D106" s="452"/>
      <c r="E106" s="452"/>
      <c r="F106" s="452"/>
      <c r="G106" s="452"/>
      <c r="H106" s="452"/>
      <c r="I106" s="452"/>
      <c r="J106" s="453"/>
      <c r="K106" s="454"/>
      <c r="L106" s="452"/>
      <c r="M106" s="452"/>
      <c r="N106" s="452"/>
      <c r="O106" s="452"/>
      <c r="P106" s="452"/>
      <c r="Q106" s="453"/>
      <c r="R106" s="455"/>
      <c r="S106" s="455"/>
    </row>
    <row r="107" spans="1:19" ht="15" customHeight="1">
      <c r="A107" s="452"/>
      <c r="B107" s="452"/>
      <c r="C107" s="452"/>
      <c r="D107" s="452"/>
      <c r="E107" s="452"/>
      <c r="F107" s="452"/>
      <c r="G107" s="452"/>
      <c r="H107" s="452"/>
      <c r="I107" s="452"/>
      <c r="J107" s="453"/>
      <c r="K107" s="454"/>
      <c r="L107" s="452"/>
      <c r="M107" s="452"/>
      <c r="N107" s="452"/>
      <c r="O107" s="452"/>
      <c r="P107" s="452"/>
      <c r="Q107" s="453"/>
      <c r="R107" s="455"/>
      <c r="S107" s="455"/>
    </row>
    <row r="108" spans="1:19" ht="15" customHeight="1">
      <c r="A108" s="452"/>
      <c r="B108" s="452"/>
      <c r="C108" s="452"/>
      <c r="D108" s="452"/>
      <c r="E108" s="452"/>
      <c r="F108" s="452"/>
      <c r="G108" s="452"/>
      <c r="H108" s="452"/>
      <c r="I108" s="452"/>
      <c r="J108" s="453"/>
      <c r="K108" s="454"/>
      <c r="L108" s="452"/>
      <c r="M108" s="452"/>
      <c r="N108" s="452"/>
      <c r="O108" s="452"/>
      <c r="P108" s="452"/>
      <c r="Q108" s="453"/>
      <c r="R108" s="455"/>
      <c r="S108" s="455"/>
    </row>
    <row r="109" spans="1:19" ht="15" customHeight="1">
      <c r="A109" s="452"/>
      <c r="B109" s="452"/>
      <c r="C109" s="452"/>
      <c r="D109" s="452"/>
      <c r="E109" s="452"/>
      <c r="F109" s="452"/>
      <c r="G109" s="452"/>
      <c r="H109" s="452"/>
      <c r="I109" s="452"/>
      <c r="J109" s="453"/>
      <c r="K109" s="454"/>
      <c r="L109" s="452"/>
      <c r="M109" s="452"/>
      <c r="N109" s="452"/>
      <c r="O109" s="452"/>
      <c r="P109" s="452"/>
      <c r="Q109" s="453"/>
      <c r="R109" s="455"/>
      <c r="S109" s="455"/>
    </row>
    <row r="110" spans="1:19" ht="15" customHeight="1">
      <c r="A110" s="452"/>
      <c r="B110" s="452"/>
      <c r="C110" s="452"/>
      <c r="D110" s="452"/>
      <c r="E110" s="452"/>
      <c r="F110" s="452"/>
      <c r="G110" s="452"/>
      <c r="H110" s="452"/>
      <c r="I110" s="452"/>
      <c r="J110" s="453"/>
      <c r="K110" s="454"/>
      <c r="L110" s="452"/>
      <c r="M110" s="452"/>
      <c r="N110" s="452"/>
      <c r="O110" s="452"/>
      <c r="P110" s="452"/>
      <c r="Q110" s="453"/>
      <c r="R110" s="455"/>
      <c r="S110" s="455"/>
    </row>
    <row r="111" spans="1:19" ht="15" customHeight="1">
      <c r="A111" s="452"/>
      <c r="B111" s="452"/>
      <c r="C111" s="452"/>
      <c r="D111" s="452"/>
      <c r="E111" s="452"/>
      <c r="F111" s="452"/>
      <c r="G111" s="452"/>
      <c r="H111" s="452"/>
      <c r="I111" s="452"/>
      <c r="J111" s="453"/>
      <c r="K111" s="454"/>
      <c r="L111" s="452"/>
      <c r="M111" s="452"/>
      <c r="N111" s="452"/>
      <c r="O111" s="452"/>
      <c r="P111" s="452"/>
      <c r="Q111" s="453"/>
      <c r="R111" s="455"/>
      <c r="S111" s="455"/>
    </row>
    <row r="112" spans="1:19" ht="15" customHeight="1">
      <c r="A112" s="452"/>
      <c r="B112" s="452"/>
      <c r="C112" s="452"/>
      <c r="D112" s="452"/>
      <c r="E112" s="452"/>
      <c r="F112" s="452"/>
      <c r="G112" s="452"/>
      <c r="H112" s="452"/>
      <c r="I112" s="452"/>
      <c r="J112" s="453"/>
      <c r="K112" s="454"/>
      <c r="L112" s="452"/>
      <c r="M112" s="452"/>
      <c r="N112" s="452"/>
      <c r="O112" s="452"/>
      <c r="P112" s="452"/>
      <c r="Q112" s="453"/>
      <c r="R112" s="455"/>
      <c r="S112" s="455"/>
    </row>
    <row r="113" spans="1:19" ht="15" customHeight="1">
      <c r="A113" s="452"/>
      <c r="B113" s="452"/>
      <c r="C113" s="452"/>
      <c r="D113" s="452"/>
      <c r="E113" s="452"/>
      <c r="F113" s="452"/>
      <c r="G113" s="452"/>
      <c r="H113" s="452"/>
      <c r="I113" s="452"/>
      <c r="J113" s="453"/>
      <c r="K113" s="454"/>
      <c r="L113" s="452"/>
      <c r="M113" s="452"/>
      <c r="N113" s="452"/>
      <c r="O113" s="452"/>
      <c r="P113" s="452"/>
      <c r="Q113" s="453"/>
      <c r="R113" s="455"/>
      <c r="S113" s="455"/>
    </row>
    <row r="114" spans="1:19" ht="15" customHeight="1">
      <c r="A114" s="452"/>
      <c r="B114" s="452"/>
      <c r="C114" s="452"/>
      <c r="D114" s="452"/>
      <c r="E114" s="452"/>
      <c r="F114" s="452"/>
      <c r="G114" s="452"/>
      <c r="H114" s="452"/>
      <c r="I114" s="452"/>
      <c r="J114" s="453"/>
      <c r="K114" s="454"/>
      <c r="L114" s="452"/>
      <c r="M114" s="452"/>
      <c r="N114" s="452"/>
      <c r="O114" s="452"/>
      <c r="P114" s="452"/>
      <c r="Q114" s="453"/>
      <c r="R114" s="455"/>
      <c r="S114" s="455"/>
    </row>
    <row r="115" spans="1:19" ht="15" customHeight="1">
      <c r="A115" s="452"/>
      <c r="B115" s="452"/>
      <c r="C115" s="452"/>
      <c r="D115" s="452"/>
      <c r="E115" s="452"/>
      <c r="F115" s="452"/>
      <c r="G115" s="452"/>
      <c r="H115" s="452"/>
      <c r="I115" s="452"/>
      <c r="J115" s="453"/>
      <c r="K115" s="454"/>
      <c r="L115" s="452"/>
      <c r="M115" s="452"/>
      <c r="N115" s="452"/>
      <c r="O115" s="452"/>
      <c r="P115" s="452"/>
      <c r="Q115" s="453"/>
      <c r="R115" s="455"/>
      <c r="S115" s="455"/>
    </row>
    <row r="116" spans="1:19" ht="15" customHeight="1">
      <c r="A116" s="452"/>
      <c r="B116" s="452"/>
      <c r="C116" s="452"/>
      <c r="D116" s="452"/>
      <c r="E116" s="452"/>
      <c r="F116" s="452"/>
      <c r="G116" s="452"/>
      <c r="H116" s="452"/>
      <c r="I116" s="452"/>
      <c r="J116" s="453"/>
      <c r="K116" s="454"/>
      <c r="L116" s="452"/>
      <c r="M116" s="452"/>
      <c r="N116" s="452"/>
      <c r="O116" s="452"/>
      <c r="P116" s="452"/>
      <c r="Q116" s="453"/>
      <c r="R116" s="455"/>
      <c r="S116" s="455"/>
    </row>
    <row r="117" spans="1:19" ht="15" customHeight="1">
      <c r="A117" s="452"/>
      <c r="B117" s="452"/>
      <c r="C117" s="452"/>
      <c r="D117" s="452"/>
      <c r="E117" s="452"/>
      <c r="F117" s="452"/>
      <c r="G117" s="452"/>
      <c r="H117" s="452"/>
      <c r="I117" s="452"/>
      <c r="J117" s="453"/>
      <c r="K117" s="454"/>
      <c r="L117" s="452"/>
      <c r="M117" s="452"/>
      <c r="N117" s="452"/>
      <c r="O117" s="452"/>
      <c r="P117" s="452"/>
      <c r="Q117" s="453"/>
      <c r="R117" s="455"/>
      <c r="S117" s="455"/>
    </row>
    <row r="118" spans="1:19" ht="15" customHeight="1">
      <c r="A118" s="452"/>
      <c r="B118" s="452"/>
      <c r="C118" s="452"/>
      <c r="D118" s="452"/>
      <c r="E118" s="452"/>
      <c r="F118" s="452"/>
      <c r="G118" s="452"/>
      <c r="H118" s="452"/>
      <c r="I118" s="452"/>
      <c r="J118" s="453"/>
      <c r="K118" s="454"/>
      <c r="L118" s="452"/>
      <c r="M118" s="452"/>
      <c r="N118" s="452"/>
      <c r="O118" s="452"/>
      <c r="P118" s="452"/>
      <c r="Q118" s="453"/>
      <c r="R118" s="455"/>
      <c r="S118" s="455"/>
    </row>
    <row r="119" spans="1:19" ht="15" customHeight="1">
      <c r="A119" s="452"/>
      <c r="B119" s="452"/>
      <c r="C119" s="452"/>
      <c r="D119" s="452"/>
      <c r="E119" s="452"/>
      <c r="F119" s="452"/>
      <c r="G119" s="452"/>
      <c r="H119" s="452"/>
      <c r="I119" s="452"/>
      <c r="J119" s="453"/>
      <c r="K119" s="454"/>
      <c r="L119" s="452"/>
      <c r="M119" s="452"/>
      <c r="N119" s="452"/>
      <c r="O119" s="452"/>
      <c r="P119" s="452"/>
      <c r="Q119" s="453"/>
      <c r="R119" s="455"/>
      <c r="S119" s="455"/>
    </row>
    <row r="120" spans="1:19" ht="15" customHeight="1">
      <c r="A120" s="452"/>
      <c r="B120" s="452"/>
      <c r="C120" s="452"/>
      <c r="D120" s="452"/>
      <c r="E120" s="452"/>
      <c r="F120" s="452"/>
      <c r="G120" s="452"/>
      <c r="H120" s="452"/>
      <c r="I120" s="452"/>
      <c r="J120" s="453"/>
      <c r="K120" s="454"/>
      <c r="L120" s="452"/>
      <c r="M120" s="452"/>
      <c r="N120" s="452"/>
      <c r="O120" s="452"/>
      <c r="P120" s="452"/>
      <c r="Q120" s="453"/>
      <c r="R120" s="455"/>
      <c r="S120" s="455"/>
    </row>
    <row r="121" spans="1:19" ht="15" customHeight="1">
      <c r="A121" s="452"/>
      <c r="B121" s="452"/>
      <c r="C121" s="452"/>
      <c r="D121" s="452"/>
      <c r="E121" s="452"/>
      <c r="F121" s="452"/>
      <c r="G121" s="452"/>
      <c r="H121" s="452"/>
      <c r="I121" s="452"/>
      <c r="J121" s="453"/>
      <c r="K121" s="454"/>
      <c r="L121" s="452"/>
      <c r="M121" s="452"/>
      <c r="N121" s="452"/>
      <c r="O121" s="452"/>
      <c r="P121" s="452"/>
      <c r="Q121" s="453"/>
      <c r="R121" s="455"/>
      <c r="S121" s="455"/>
    </row>
    <row r="122" spans="1:19" ht="15" customHeight="1">
      <c r="A122" s="452"/>
      <c r="B122" s="452"/>
      <c r="C122" s="452"/>
      <c r="D122" s="452"/>
      <c r="E122" s="452"/>
      <c r="F122" s="452"/>
      <c r="G122" s="452"/>
      <c r="H122" s="452"/>
      <c r="I122" s="452"/>
      <c r="J122" s="453"/>
      <c r="K122" s="454"/>
      <c r="L122" s="452"/>
      <c r="M122" s="452"/>
      <c r="N122" s="452"/>
      <c r="O122" s="452"/>
      <c r="P122" s="452"/>
      <c r="Q122" s="453"/>
      <c r="R122" s="455"/>
      <c r="S122" s="455"/>
    </row>
    <row r="123" spans="1:19" ht="15" customHeight="1">
      <c r="A123" s="452"/>
      <c r="B123" s="452"/>
      <c r="C123" s="452"/>
      <c r="D123" s="452"/>
      <c r="E123" s="452"/>
      <c r="F123" s="452"/>
      <c r="G123" s="452"/>
      <c r="H123" s="452"/>
      <c r="I123" s="452"/>
      <c r="J123" s="453"/>
      <c r="K123" s="454"/>
      <c r="L123" s="452"/>
      <c r="M123" s="452"/>
      <c r="N123" s="452"/>
      <c r="O123" s="452"/>
      <c r="P123" s="452"/>
      <c r="Q123" s="453"/>
      <c r="R123" s="455"/>
      <c r="S123" s="455"/>
    </row>
    <row r="124" spans="1:19" ht="15" customHeight="1">
      <c r="A124" s="452"/>
      <c r="B124" s="452"/>
      <c r="C124" s="452"/>
      <c r="D124" s="452"/>
      <c r="E124" s="452"/>
      <c r="F124" s="452"/>
      <c r="G124" s="452"/>
      <c r="H124" s="452"/>
      <c r="I124" s="452"/>
      <c r="J124" s="453"/>
      <c r="K124" s="454"/>
      <c r="L124" s="452"/>
      <c r="M124" s="452"/>
      <c r="N124" s="452"/>
      <c r="O124" s="452"/>
      <c r="P124" s="452"/>
      <c r="Q124" s="453"/>
      <c r="R124" s="455"/>
      <c r="S124" s="455"/>
    </row>
    <row r="125" spans="1:19" ht="15" customHeight="1">
      <c r="A125" s="452"/>
      <c r="B125" s="452"/>
      <c r="C125" s="452"/>
      <c r="D125" s="452"/>
      <c r="E125" s="452"/>
      <c r="F125" s="452"/>
      <c r="G125" s="452"/>
      <c r="H125" s="452"/>
      <c r="I125" s="452"/>
      <c r="J125" s="453"/>
      <c r="K125" s="454"/>
      <c r="L125" s="452"/>
      <c r="M125" s="452"/>
      <c r="N125" s="452"/>
      <c r="O125" s="452"/>
      <c r="P125" s="452"/>
      <c r="Q125" s="453"/>
      <c r="R125" s="455"/>
      <c r="S125" s="455"/>
    </row>
    <row r="126" spans="1:19" ht="15" customHeight="1">
      <c r="A126" s="452"/>
      <c r="B126" s="452"/>
      <c r="C126" s="452"/>
      <c r="D126" s="452"/>
      <c r="E126" s="452"/>
      <c r="F126" s="452"/>
      <c r="G126" s="452"/>
      <c r="H126" s="452"/>
      <c r="I126" s="452"/>
      <c r="J126" s="453"/>
      <c r="K126" s="454"/>
      <c r="L126" s="452"/>
      <c r="M126" s="452"/>
      <c r="N126" s="452"/>
      <c r="O126" s="452"/>
      <c r="P126" s="452"/>
      <c r="Q126" s="453"/>
      <c r="R126" s="455"/>
      <c r="S126" s="455"/>
    </row>
    <row r="127" spans="1:19" ht="15" customHeight="1">
      <c r="A127" s="452"/>
      <c r="B127" s="452"/>
      <c r="C127" s="452"/>
      <c r="D127" s="452"/>
      <c r="E127" s="452"/>
      <c r="F127" s="452"/>
      <c r="G127" s="452"/>
      <c r="H127" s="452"/>
      <c r="I127" s="452"/>
      <c r="J127" s="453"/>
      <c r="K127" s="454"/>
      <c r="L127" s="452"/>
      <c r="M127" s="452"/>
      <c r="N127" s="452"/>
      <c r="O127" s="452"/>
      <c r="P127" s="452"/>
      <c r="Q127" s="453"/>
      <c r="R127" s="455"/>
      <c r="S127" s="455"/>
    </row>
    <row r="128" spans="1:19" ht="15" customHeight="1">
      <c r="A128" s="452"/>
      <c r="B128" s="452"/>
      <c r="C128" s="452"/>
      <c r="D128" s="452"/>
      <c r="E128" s="452"/>
      <c r="F128" s="452"/>
      <c r="G128" s="452"/>
      <c r="H128" s="452"/>
      <c r="I128" s="452"/>
      <c r="J128" s="453"/>
      <c r="K128" s="454"/>
      <c r="L128" s="452"/>
      <c r="M128" s="452"/>
      <c r="N128" s="452"/>
      <c r="O128" s="452"/>
      <c r="P128" s="452"/>
      <c r="Q128" s="453"/>
      <c r="R128" s="455"/>
      <c r="S128" s="455"/>
    </row>
    <row r="129" spans="1:19" ht="15" customHeight="1">
      <c r="A129" s="452"/>
      <c r="B129" s="452"/>
      <c r="C129" s="452"/>
      <c r="D129" s="452"/>
      <c r="E129" s="452"/>
      <c r="F129" s="452"/>
      <c r="G129" s="452"/>
      <c r="H129" s="452"/>
      <c r="I129" s="452"/>
      <c r="J129" s="453"/>
      <c r="K129" s="454"/>
      <c r="L129" s="452"/>
      <c r="M129" s="452"/>
      <c r="N129" s="452"/>
      <c r="O129" s="452"/>
      <c r="P129" s="452"/>
      <c r="Q129" s="453"/>
      <c r="R129" s="455"/>
      <c r="S129" s="455"/>
    </row>
    <row r="130" spans="1:19" ht="15" customHeight="1">
      <c r="A130" s="452"/>
      <c r="B130" s="452"/>
      <c r="C130" s="452"/>
      <c r="D130" s="452"/>
      <c r="E130" s="452"/>
      <c r="F130" s="452"/>
      <c r="G130" s="452"/>
      <c r="H130" s="452"/>
      <c r="I130" s="452"/>
      <c r="J130" s="453"/>
      <c r="K130" s="454"/>
      <c r="L130" s="452"/>
      <c r="M130" s="452"/>
      <c r="N130" s="452"/>
      <c r="O130" s="452"/>
      <c r="P130" s="452"/>
      <c r="Q130" s="453"/>
      <c r="R130" s="455"/>
      <c r="S130" s="455"/>
    </row>
    <row r="131" spans="1:19" ht="15" customHeight="1">
      <c r="A131" s="452"/>
      <c r="B131" s="452"/>
      <c r="C131" s="452"/>
      <c r="D131" s="452"/>
      <c r="E131" s="452"/>
      <c r="F131" s="452"/>
      <c r="G131" s="452"/>
      <c r="H131" s="452"/>
      <c r="I131" s="452"/>
      <c r="J131" s="453"/>
      <c r="K131" s="454"/>
      <c r="L131" s="452"/>
      <c r="M131" s="452"/>
      <c r="N131" s="452"/>
      <c r="O131" s="452"/>
      <c r="P131" s="452"/>
      <c r="Q131" s="453"/>
      <c r="R131" s="455"/>
      <c r="S131" s="455"/>
    </row>
    <row r="132" spans="1:19" ht="15" customHeight="1">
      <c r="A132" s="452"/>
      <c r="B132" s="452"/>
      <c r="C132" s="452"/>
      <c r="D132" s="452"/>
      <c r="E132" s="452"/>
      <c r="F132" s="452"/>
      <c r="G132" s="452"/>
      <c r="H132" s="452"/>
      <c r="I132" s="452"/>
      <c r="J132" s="453"/>
      <c r="K132" s="454"/>
      <c r="L132" s="452"/>
      <c r="M132" s="452"/>
      <c r="N132" s="452"/>
      <c r="O132" s="452"/>
      <c r="P132" s="452"/>
      <c r="Q132" s="453"/>
      <c r="R132" s="455"/>
      <c r="S132" s="455"/>
    </row>
    <row r="133" spans="1:19" ht="15" customHeight="1">
      <c r="A133" s="452"/>
      <c r="B133" s="452"/>
      <c r="C133" s="452"/>
      <c r="D133" s="452"/>
      <c r="E133" s="452"/>
      <c r="F133" s="452"/>
      <c r="G133" s="452"/>
      <c r="H133" s="452"/>
      <c r="I133" s="452"/>
      <c r="J133" s="453"/>
      <c r="K133" s="454"/>
      <c r="L133" s="452"/>
      <c r="M133" s="452"/>
      <c r="N133" s="452"/>
      <c r="O133" s="452"/>
      <c r="P133" s="452"/>
      <c r="Q133" s="453"/>
      <c r="R133" s="455"/>
      <c r="S133" s="455"/>
    </row>
    <row r="134" spans="1:19" ht="15" customHeight="1">
      <c r="A134" s="452"/>
      <c r="B134" s="452"/>
      <c r="C134" s="452"/>
      <c r="D134" s="452"/>
      <c r="E134" s="452"/>
      <c r="F134" s="452"/>
      <c r="G134" s="452"/>
      <c r="H134" s="452"/>
      <c r="I134" s="452"/>
      <c r="J134" s="453"/>
      <c r="K134" s="454"/>
      <c r="L134" s="452"/>
      <c r="M134" s="452"/>
      <c r="N134" s="452"/>
      <c r="O134" s="452"/>
      <c r="P134" s="452"/>
      <c r="Q134" s="453"/>
      <c r="R134" s="455"/>
      <c r="S134" s="455"/>
    </row>
    <row r="135" spans="1:19" ht="15" customHeight="1">
      <c r="A135" s="452"/>
      <c r="B135" s="452"/>
      <c r="C135" s="452"/>
      <c r="D135" s="452"/>
      <c r="E135" s="452"/>
      <c r="F135" s="452"/>
      <c r="G135" s="452"/>
      <c r="H135" s="452"/>
      <c r="I135" s="452"/>
      <c r="J135" s="453"/>
      <c r="K135" s="454"/>
      <c r="L135" s="452"/>
      <c r="M135" s="452"/>
      <c r="N135" s="452"/>
      <c r="O135" s="452"/>
      <c r="P135" s="452"/>
      <c r="Q135" s="453"/>
      <c r="R135" s="455"/>
      <c r="S135" s="455"/>
    </row>
    <row r="136" spans="1:19" ht="15" customHeight="1">
      <c r="A136" s="452"/>
      <c r="B136" s="452"/>
      <c r="C136" s="452"/>
      <c r="D136" s="452"/>
      <c r="E136" s="452"/>
      <c r="F136" s="452"/>
      <c r="G136" s="452"/>
      <c r="H136" s="452"/>
      <c r="I136" s="452"/>
      <c r="J136" s="453"/>
      <c r="K136" s="454"/>
      <c r="L136" s="452"/>
      <c r="M136" s="452"/>
      <c r="N136" s="452"/>
      <c r="O136" s="452"/>
      <c r="P136" s="452"/>
      <c r="Q136" s="453"/>
      <c r="R136" s="455"/>
      <c r="S136" s="455"/>
    </row>
    <row r="137" spans="1:19" ht="15" customHeight="1">
      <c r="A137" s="452"/>
      <c r="B137" s="452"/>
      <c r="C137" s="452"/>
      <c r="D137" s="452"/>
      <c r="E137" s="452"/>
      <c r="F137" s="452"/>
      <c r="G137" s="452"/>
      <c r="H137" s="452"/>
      <c r="I137" s="452"/>
      <c r="J137" s="453"/>
      <c r="K137" s="454"/>
      <c r="L137" s="452"/>
      <c r="M137" s="452"/>
      <c r="N137" s="452"/>
      <c r="O137" s="452"/>
      <c r="P137" s="452"/>
      <c r="Q137" s="453"/>
      <c r="R137" s="455"/>
      <c r="S137" s="455"/>
    </row>
    <row r="138" spans="1:19" ht="15" customHeight="1">
      <c r="A138" s="452"/>
      <c r="B138" s="452"/>
      <c r="C138" s="452"/>
      <c r="D138" s="452"/>
      <c r="E138" s="452"/>
      <c r="F138" s="452"/>
      <c r="G138" s="452"/>
      <c r="H138" s="452"/>
      <c r="I138" s="452"/>
      <c r="J138" s="453"/>
      <c r="K138" s="454"/>
      <c r="L138" s="452"/>
      <c r="M138" s="452"/>
      <c r="N138" s="452"/>
      <c r="O138" s="452"/>
      <c r="P138" s="452"/>
      <c r="Q138" s="453"/>
      <c r="R138" s="455"/>
      <c r="S138" s="455"/>
    </row>
    <row r="139" spans="1:19" ht="15" customHeight="1">
      <c r="A139" s="452"/>
      <c r="B139" s="452"/>
      <c r="C139" s="452"/>
      <c r="D139" s="452"/>
      <c r="E139" s="452"/>
      <c r="F139" s="452"/>
      <c r="G139" s="452"/>
      <c r="H139" s="452"/>
      <c r="I139" s="452"/>
      <c r="J139" s="453"/>
      <c r="K139" s="454"/>
      <c r="L139" s="452"/>
      <c r="M139" s="452"/>
      <c r="N139" s="452"/>
      <c r="O139" s="452"/>
      <c r="P139" s="452"/>
      <c r="Q139" s="453"/>
      <c r="R139" s="455"/>
      <c r="S139" s="455"/>
    </row>
    <row r="140" spans="1:19" ht="15" customHeight="1">
      <c r="A140" s="452"/>
      <c r="B140" s="452"/>
      <c r="C140" s="452"/>
      <c r="D140" s="452"/>
      <c r="E140" s="452"/>
      <c r="F140" s="452"/>
      <c r="G140" s="452"/>
      <c r="H140" s="452"/>
      <c r="I140" s="452"/>
      <c r="J140" s="453"/>
      <c r="K140" s="454"/>
      <c r="L140" s="452"/>
      <c r="M140" s="452"/>
      <c r="N140" s="452"/>
      <c r="O140" s="452"/>
      <c r="P140" s="452"/>
      <c r="Q140" s="453"/>
      <c r="R140" s="455"/>
      <c r="S140" s="455"/>
    </row>
    <row r="141" spans="1:19" ht="15" customHeight="1">
      <c r="A141" s="452"/>
      <c r="B141" s="452"/>
      <c r="C141" s="452"/>
      <c r="D141" s="452"/>
      <c r="E141" s="452"/>
      <c r="F141" s="452"/>
      <c r="G141" s="452"/>
      <c r="H141" s="452"/>
      <c r="I141" s="452"/>
      <c r="J141" s="453"/>
      <c r="K141" s="454"/>
      <c r="L141" s="452"/>
      <c r="M141" s="452"/>
      <c r="N141" s="452"/>
      <c r="O141" s="452"/>
      <c r="P141" s="452"/>
      <c r="Q141" s="453"/>
      <c r="R141" s="455"/>
      <c r="S141" s="455"/>
    </row>
    <row r="142" spans="1:19" ht="15" customHeight="1">
      <c r="A142" s="452"/>
      <c r="B142" s="452"/>
      <c r="C142" s="452"/>
      <c r="D142" s="452"/>
      <c r="E142" s="452"/>
      <c r="F142" s="452"/>
      <c r="G142" s="452"/>
      <c r="H142" s="452"/>
      <c r="I142" s="452"/>
      <c r="J142" s="453"/>
      <c r="K142" s="454"/>
      <c r="L142" s="452"/>
      <c r="M142" s="452"/>
      <c r="N142" s="452"/>
      <c r="O142" s="452"/>
      <c r="P142" s="452"/>
      <c r="Q142" s="453"/>
      <c r="R142" s="455"/>
      <c r="S142" s="455"/>
    </row>
    <row r="143" spans="1:19" ht="15" customHeight="1">
      <c r="A143" s="452"/>
      <c r="B143" s="452"/>
      <c r="C143" s="452"/>
      <c r="D143" s="452"/>
      <c r="E143" s="452"/>
      <c r="F143" s="452"/>
      <c r="G143" s="452"/>
      <c r="H143" s="452"/>
      <c r="I143" s="452"/>
      <c r="J143" s="453"/>
      <c r="K143" s="454"/>
      <c r="L143" s="452"/>
      <c r="M143" s="452"/>
      <c r="N143" s="452"/>
      <c r="O143" s="452"/>
      <c r="P143" s="452"/>
      <c r="Q143" s="453"/>
      <c r="R143" s="455"/>
      <c r="S143" s="455"/>
    </row>
    <row r="144" spans="1:19" ht="15" customHeight="1">
      <c r="A144" s="452"/>
      <c r="B144" s="452"/>
      <c r="C144" s="452"/>
      <c r="D144" s="452"/>
      <c r="E144" s="452"/>
      <c r="F144" s="452"/>
      <c r="G144" s="452"/>
      <c r="H144" s="452"/>
      <c r="I144" s="452"/>
      <c r="J144" s="453"/>
      <c r="K144" s="454"/>
      <c r="L144" s="452"/>
      <c r="M144" s="452"/>
      <c r="N144" s="452"/>
      <c r="O144" s="452"/>
      <c r="P144" s="452"/>
      <c r="Q144" s="453"/>
      <c r="R144" s="455"/>
      <c r="S144" s="455"/>
    </row>
    <row r="145" spans="1:19" ht="15" customHeight="1">
      <c r="A145" s="452"/>
      <c r="B145" s="452"/>
      <c r="C145" s="452"/>
      <c r="D145" s="452"/>
      <c r="E145" s="452"/>
      <c r="F145" s="452"/>
      <c r="G145" s="452"/>
      <c r="H145" s="452"/>
      <c r="I145" s="452"/>
      <c r="J145" s="453"/>
      <c r="K145" s="454"/>
      <c r="L145" s="452"/>
      <c r="M145" s="452"/>
      <c r="N145" s="452"/>
      <c r="O145" s="452"/>
      <c r="P145" s="452"/>
      <c r="Q145" s="453"/>
      <c r="R145" s="455"/>
      <c r="S145" s="455"/>
    </row>
    <row r="146" spans="1:19" ht="15" customHeight="1">
      <c r="A146" s="452"/>
      <c r="B146" s="452"/>
      <c r="C146" s="452"/>
      <c r="D146" s="452"/>
      <c r="E146" s="452"/>
      <c r="F146" s="452"/>
      <c r="G146" s="452"/>
      <c r="H146" s="452"/>
      <c r="I146" s="452"/>
      <c r="J146" s="453"/>
      <c r="K146" s="454"/>
      <c r="L146" s="452"/>
      <c r="M146" s="452"/>
      <c r="N146" s="452"/>
      <c r="O146" s="452"/>
      <c r="P146" s="452"/>
      <c r="Q146" s="453"/>
      <c r="R146" s="455"/>
      <c r="S146" s="455"/>
    </row>
    <row r="147" spans="1:19" ht="15" customHeight="1">
      <c r="A147" s="452"/>
      <c r="B147" s="452"/>
      <c r="C147" s="452"/>
      <c r="D147" s="452"/>
      <c r="E147" s="452"/>
      <c r="F147" s="452"/>
      <c r="G147" s="452"/>
      <c r="H147" s="452"/>
      <c r="I147" s="452"/>
      <c r="J147" s="453"/>
      <c r="K147" s="454"/>
      <c r="L147" s="452"/>
      <c r="M147" s="452"/>
      <c r="N147" s="452"/>
      <c r="O147" s="452"/>
      <c r="P147" s="452"/>
      <c r="Q147" s="453"/>
      <c r="R147" s="455"/>
      <c r="S147" s="455"/>
    </row>
    <row r="148" spans="1:19" ht="15" customHeight="1">
      <c r="A148" s="452"/>
      <c r="B148" s="452"/>
      <c r="C148" s="452"/>
      <c r="D148" s="452"/>
      <c r="E148" s="452"/>
      <c r="F148" s="452"/>
      <c r="G148" s="452"/>
      <c r="H148" s="452"/>
      <c r="I148" s="452"/>
      <c r="J148" s="453"/>
      <c r="K148" s="454"/>
      <c r="L148" s="452"/>
      <c r="M148" s="452"/>
      <c r="N148" s="452"/>
      <c r="O148" s="452"/>
      <c r="P148" s="452"/>
      <c r="Q148" s="453"/>
      <c r="R148" s="455"/>
      <c r="S148" s="455"/>
    </row>
    <row r="149" spans="1:19" ht="15" customHeight="1">
      <c r="A149" s="452"/>
      <c r="B149" s="452"/>
      <c r="C149" s="452"/>
      <c r="D149" s="452"/>
      <c r="E149" s="452"/>
      <c r="F149" s="452"/>
      <c r="G149" s="452"/>
      <c r="H149" s="452"/>
      <c r="I149" s="452"/>
      <c r="J149" s="453"/>
      <c r="K149" s="454"/>
      <c r="L149" s="452"/>
      <c r="M149" s="452"/>
      <c r="N149" s="452"/>
      <c r="O149" s="452"/>
      <c r="P149" s="452"/>
      <c r="Q149" s="453"/>
      <c r="R149" s="455"/>
      <c r="S149" s="455"/>
    </row>
    <row r="150" spans="1:19" ht="15" customHeight="1">
      <c r="A150" s="452"/>
      <c r="B150" s="452"/>
      <c r="C150" s="452"/>
      <c r="D150" s="452"/>
      <c r="E150" s="452"/>
      <c r="F150" s="452"/>
      <c r="G150" s="452"/>
      <c r="H150" s="452"/>
      <c r="I150" s="452"/>
      <c r="J150" s="453"/>
      <c r="K150" s="454"/>
      <c r="L150" s="452"/>
      <c r="M150" s="452"/>
      <c r="N150" s="452"/>
      <c r="O150" s="452"/>
      <c r="P150" s="452"/>
      <c r="Q150" s="453"/>
      <c r="R150" s="455"/>
      <c r="S150" s="455"/>
    </row>
    <row r="151" spans="1:19" ht="15" customHeight="1">
      <c r="A151" s="452"/>
      <c r="B151" s="452"/>
      <c r="C151" s="452"/>
      <c r="D151" s="452"/>
      <c r="E151" s="452"/>
      <c r="F151" s="452"/>
      <c r="G151" s="452"/>
      <c r="H151" s="452"/>
      <c r="I151" s="452"/>
      <c r="J151" s="453"/>
      <c r="K151" s="454"/>
      <c r="L151" s="452"/>
      <c r="M151" s="452"/>
      <c r="N151" s="452"/>
      <c r="O151" s="452"/>
      <c r="P151" s="452"/>
      <c r="Q151" s="453"/>
      <c r="R151" s="455"/>
      <c r="S151" s="455"/>
    </row>
    <row r="152" spans="1:19" ht="15" customHeight="1">
      <c r="A152" s="452"/>
      <c r="B152" s="452"/>
      <c r="C152" s="452"/>
      <c r="D152" s="452"/>
      <c r="E152" s="452"/>
      <c r="F152" s="452"/>
      <c r="G152" s="452"/>
      <c r="H152" s="452"/>
      <c r="I152" s="452"/>
      <c r="J152" s="453"/>
      <c r="K152" s="454"/>
      <c r="L152" s="452"/>
      <c r="M152" s="452"/>
      <c r="N152" s="452"/>
      <c r="O152" s="452"/>
      <c r="P152" s="452"/>
      <c r="Q152" s="453"/>
      <c r="R152" s="455"/>
      <c r="S152" s="455"/>
    </row>
    <row r="153" spans="1:19" ht="15" customHeight="1">
      <c r="A153" s="452"/>
      <c r="B153" s="452"/>
      <c r="C153" s="452"/>
      <c r="D153" s="452"/>
      <c r="E153" s="452"/>
      <c r="F153" s="452"/>
      <c r="G153" s="452"/>
      <c r="H153" s="452"/>
      <c r="I153" s="452"/>
      <c r="J153" s="453"/>
      <c r="K153" s="454"/>
      <c r="L153" s="452"/>
      <c r="M153" s="452"/>
      <c r="N153" s="452"/>
      <c r="O153" s="452"/>
      <c r="P153" s="452"/>
      <c r="Q153" s="453"/>
      <c r="R153" s="455"/>
      <c r="S153" s="455"/>
    </row>
    <row r="154" spans="1:19" ht="15" customHeight="1">
      <c r="A154" s="452"/>
      <c r="B154" s="452"/>
      <c r="C154" s="452"/>
      <c r="D154" s="452"/>
      <c r="E154" s="452"/>
      <c r="F154" s="452"/>
      <c r="G154" s="452"/>
      <c r="H154" s="452"/>
      <c r="I154" s="452"/>
      <c r="J154" s="453"/>
      <c r="K154" s="454"/>
      <c r="L154" s="452"/>
      <c r="M154" s="452"/>
      <c r="N154" s="452"/>
      <c r="O154" s="452"/>
      <c r="P154" s="452"/>
      <c r="Q154" s="453"/>
      <c r="R154" s="455"/>
      <c r="S154" s="455"/>
    </row>
    <row r="155" spans="1:19" ht="15" customHeight="1">
      <c r="A155" s="452"/>
      <c r="B155" s="452"/>
      <c r="C155" s="452"/>
      <c r="D155" s="452"/>
      <c r="E155" s="452"/>
      <c r="F155" s="452"/>
      <c r="G155" s="452"/>
      <c r="H155" s="452"/>
      <c r="I155" s="452"/>
      <c r="J155" s="453"/>
      <c r="K155" s="454"/>
      <c r="L155" s="452"/>
      <c r="M155" s="452"/>
      <c r="N155" s="452"/>
      <c r="O155" s="452"/>
      <c r="P155" s="452"/>
      <c r="Q155" s="453"/>
      <c r="R155" s="455"/>
      <c r="S155" s="455"/>
    </row>
    <row r="156" spans="1:19" ht="15" customHeight="1">
      <c r="A156" s="452"/>
      <c r="B156" s="452"/>
      <c r="C156" s="452"/>
      <c r="D156" s="452"/>
      <c r="E156" s="452"/>
      <c r="F156" s="452"/>
      <c r="G156" s="452"/>
      <c r="H156" s="452"/>
      <c r="I156" s="452"/>
      <c r="J156" s="453"/>
      <c r="K156" s="454"/>
      <c r="L156" s="452"/>
      <c r="M156" s="452"/>
      <c r="N156" s="452"/>
      <c r="O156" s="452"/>
      <c r="P156" s="452"/>
      <c r="Q156" s="453"/>
      <c r="R156" s="455"/>
      <c r="S156" s="455"/>
    </row>
    <row r="157" spans="1:19" ht="15" customHeight="1">
      <c r="A157" s="452"/>
      <c r="B157" s="452"/>
      <c r="C157" s="452"/>
      <c r="D157" s="452"/>
      <c r="E157" s="452"/>
      <c r="F157" s="452"/>
      <c r="G157" s="452"/>
      <c r="H157" s="452"/>
      <c r="I157" s="452"/>
      <c r="J157" s="453"/>
      <c r="K157" s="454"/>
      <c r="L157" s="452"/>
      <c r="M157" s="452"/>
      <c r="N157" s="452"/>
      <c r="O157" s="452"/>
      <c r="P157" s="452"/>
      <c r="Q157" s="453"/>
      <c r="R157" s="455"/>
      <c r="S157" s="455"/>
    </row>
    <row r="158" spans="1:19" ht="15" customHeight="1">
      <c r="A158" s="452"/>
      <c r="B158" s="452"/>
      <c r="C158" s="452"/>
      <c r="D158" s="452"/>
      <c r="E158" s="452"/>
      <c r="F158" s="452"/>
      <c r="G158" s="452"/>
      <c r="H158" s="452"/>
      <c r="I158" s="452"/>
      <c r="J158" s="453"/>
      <c r="K158" s="454"/>
      <c r="L158" s="452"/>
      <c r="M158" s="452"/>
      <c r="N158" s="452"/>
      <c r="O158" s="452"/>
      <c r="P158" s="452"/>
      <c r="Q158" s="453"/>
      <c r="R158" s="455"/>
      <c r="S158" s="455"/>
    </row>
    <row r="159" spans="1:19" ht="15" customHeight="1">
      <c r="A159" s="452"/>
      <c r="B159" s="452"/>
      <c r="C159" s="452"/>
      <c r="D159" s="452"/>
      <c r="E159" s="452"/>
      <c r="F159" s="452"/>
      <c r="G159" s="452"/>
      <c r="H159" s="452"/>
      <c r="I159" s="452"/>
      <c r="J159" s="453"/>
      <c r="K159" s="454"/>
      <c r="L159" s="452"/>
      <c r="M159" s="452"/>
      <c r="N159" s="452"/>
      <c r="O159" s="452"/>
      <c r="P159" s="452"/>
      <c r="Q159" s="453"/>
      <c r="R159" s="455"/>
      <c r="S159" s="455"/>
    </row>
    <row r="160" spans="1:19" ht="15" customHeight="1">
      <c r="A160" s="452"/>
      <c r="B160" s="452"/>
      <c r="C160" s="452"/>
      <c r="D160" s="452"/>
      <c r="E160" s="452"/>
      <c r="F160" s="452"/>
      <c r="G160" s="452"/>
      <c r="H160" s="452"/>
      <c r="I160" s="452"/>
      <c r="J160" s="453"/>
      <c r="K160" s="454"/>
      <c r="L160" s="452"/>
      <c r="M160" s="452"/>
      <c r="N160" s="452"/>
      <c r="O160" s="452"/>
      <c r="P160" s="452"/>
      <c r="Q160" s="453"/>
      <c r="R160" s="455"/>
      <c r="S160" s="455"/>
    </row>
    <row r="161" spans="1:19" ht="15" customHeight="1">
      <c r="A161" s="452"/>
      <c r="B161" s="452"/>
      <c r="C161" s="452"/>
      <c r="D161" s="452"/>
      <c r="E161" s="452"/>
      <c r="F161" s="452"/>
      <c r="G161" s="452"/>
      <c r="H161" s="452"/>
      <c r="I161" s="452"/>
      <c r="J161" s="453"/>
      <c r="K161" s="454"/>
      <c r="L161" s="452"/>
      <c r="M161" s="452"/>
      <c r="N161" s="452"/>
      <c r="O161" s="452"/>
      <c r="P161" s="452"/>
      <c r="Q161" s="453"/>
      <c r="R161" s="455"/>
      <c r="S161" s="455"/>
    </row>
    <row r="162" spans="1:19" ht="15" customHeight="1">
      <c r="A162" s="452"/>
      <c r="B162" s="452"/>
      <c r="C162" s="452"/>
      <c r="D162" s="452"/>
      <c r="E162" s="452"/>
      <c r="F162" s="452"/>
      <c r="G162" s="452"/>
      <c r="H162" s="452"/>
      <c r="I162" s="452"/>
      <c r="J162" s="453"/>
      <c r="K162" s="454"/>
      <c r="L162" s="452"/>
      <c r="M162" s="452"/>
      <c r="N162" s="452"/>
      <c r="O162" s="452"/>
      <c r="P162" s="452"/>
      <c r="Q162" s="453"/>
      <c r="R162" s="455"/>
      <c r="S162" s="455"/>
    </row>
    <row r="163" spans="1:19" ht="15" customHeight="1">
      <c r="A163" s="452"/>
      <c r="B163" s="452"/>
      <c r="C163" s="452"/>
      <c r="D163" s="452"/>
      <c r="E163" s="452"/>
      <c r="F163" s="452"/>
      <c r="G163" s="452"/>
      <c r="H163" s="452"/>
      <c r="I163" s="452"/>
      <c r="J163" s="453"/>
      <c r="K163" s="454"/>
      <c r="L163" s="452"/>
      <c r="M163" s="452"/>
      <c r="N163" s="452"/>
      <c r="O163" s="452"/>
      <c r="P163" s="452"/>
      <c r="Q163" s="453"/>
      <c r="R163" s="455"/>
      <c r="S163" s="455"/>
    </row>
    <row r="164" spans="1:19" ht="15" customHeight="1">
      <c r="A164" s="452"/>
      <c r="B164" s="452"/>
      <c r="C164" s="452"/>
      <c r="D164" s="452"/>
      <c r="E164" s="452"/>
      <c r="F164" s="452"/>
      <c r="G164" s="452"/>
      <c r="H164" s="452"/>
      <c r="I164" s="452"/>
      <c r="J164" s="453"/>
      <c r="K164" s="454"/>
      <c r="L164" s="452"/>
      <c r="M164" s="452"/>
      <c r="N164" s="452"/>
      <c r="O164" s="452"/>
      <c r="P164" s="452"/>
      <c r="Q164" s="453"/>
      <c r="R164" s="455"/>
      <c r="S164" s="455"/>
    </row>
    <row r="165" spans="1:19" ht="15" customHeight="1">
      <c r="A165" s="452"/>
      <c r="B165" s="452"/>
      <c r="C165" s="452"/>
      <c r="D165" s="452"/>
      <c r="E165" s="452"/>
      <c r="F165" s="452"/>
      <c r="G165" s="452"/>
      <c r="H165" s="452"/>
      <c r="I165" s="452"/>
      <c r="J165" s="453"/>
      <c r="K165" s="454"/>
      <c r="L165" s="452"/>
      <c r="M165" s="452"/>
      <c r="N165" s="452"/>
      <c r="O165" s="452"/>
      <c r="P165" s="452"/>
      <c r="Q165" s="453"/>
      <c r="R165" s="455"/>
      <c r="S165" s="455"/>
    </row>
    <row r="166" spans="1:19" ht="15" customHeight="1">
      <c r="A166" s="452"/>
      <c r="B166" s="452"/>
      <c r="C166" s="452"/>
      <c r="D166" s="452"/>
      <c r="E166" s="452"/>
      <c r="F166" s="452"/>
      <c r="G166" s="452"/>
      <c r="H166" s="452"/>
      <c r="I166" s="452"/>
      <c r="J166" s="453"/>
      <c r="K166" s="454"/>
      <c r="L166" s="452"/>
      <c r="M166" s="452"/>
      <c r="N166" s="452"/>
      <c r="O166" s="452"/>
      <c r="P166" s="452"/>
      <c r="Q166" s="453"/>
      <c r="R166" s="455"/>
      <c r="S166" s="455"/>
    </row>
    <row r="167" spans="1:19" ht="15" customHeight="1">
      <c r="A167" s="452"/>
      <c r="B167" s="452"/>
      <c r="C167" s="452"/>
      <c r="D167" s="452"/>
      <c r="E167" s="452"/>
      <c r="F167" s="452"/>
      <c r="G167" s="452"/>
      <c r="H167" s="452"/>
      <c r="I167" s="452"/>
      <c r="J167" s="453"/>
      <c r="K167" s="454"/>
      <c r="L167" s="452"/>
      <c r="M167" s="452"/>
      <c r="N167" s="452"/>
      <c r="O167" s="452"/>
      <c r="P167" s="452"/>
      <c r="Q167" s="453"/>
      <c r="R167" s="455"/>
      <c r="S167" s="455"/>
    </row>
    <row r="168" spans="1:19" ht="15" customHeight="1">
      <c r="A168" s="452"/>
      <c r="B168" s="452"/>
      <c r="C168" s="452"/>
      <c r="D168" s="452"/>
      <c r="E168" s="452"/>
      <c r="F168" s="452"/>
      <c r="G168" s="452"/>
      <c r="H168" s="452"/>
      <c r="I168" s="452"/>
      <c r="J168" s="453"/>
      <c r="K168" s="454"/>
      <c r="L168" s="452"/>
      <c r="M168" s="452"/>
      <c r="N168" s="452"/>
      <c r="O168" s="452"/>
      <c r="P168" s="452"/>
      <c r="Q168" s="453"/>
      <c r="R168" s="455"/>
      <c r="S168" s="455"/>
    </row>
    <row r="169" spans="1:19" ht="15" customHeight="1">
      <c r="A169" s="452"/>
      <c r="B169" s="452"/>
      <c r="C169" s="452"/>
      <c r="D169" s="452"/>
      <c r="E169" s="452"/>
      <c r="F169" s="452"/>
      <c r="G169" s="452"/>
      <c r="H169" s="452"/>
      <c r="I169" s="452"/>
      <c r="J169" s="453"/>
      <c r="K169" s="454"/>
      <c r="L169" s="452"/>
      <c r="M169" s="452"/>
      <c r="N169" s="452"/>
      <c r="O169" s="452"/>
      <c r="P169" s="452"/>
      <c r="Q169" s="453"/>
      <c r="R169" s="455"/>
      <c r="S169" s="455"/>
    </row>
    <row r="170" spans="1:19" ht="15" customHeight="1">
      <c r="A170" s="452"/>
      <c r="B170" s="452"/>
      <c r="C170" s="452"/>
      <c r="D170" s="452"/>
      <c r="E170" s="452"/>
      <c r="F170" s="452"/>
      <c r="G170" s="452"/>
      <c r="H170" s="452"/>
      <c r="I170" s="452"/>
      <c r="J170" s="453"/>
      <c r="K170" s="454"/>
      <c r="L170" s="452"/>
      <c r="M170" s="452"/>
      <c r="N170" s="452"/>
      <c r="O170" s="452"/>
      <c r="P170" s="452"/>
      <c r="Q170" s="453"/>
      <c r="R170" s="455"/>
      <c r="S170" s="455"/>
    </row>
    <row r="171" spans="1:19" ht="15" customHeight="1">
      <c r="A171" s="452"/>
      <c r="B171" s="452"/>
      <c r="C171" s="452"/>
      <c r="D171" s="452"/>
      <c r="E171" s="452"/>
      <c r="F171" s="452"/>
      <c r="G171" s="452"/>
      <c r="H171" s="452"/>
      <c r="I171" s="452"/>
      <c r="J171" s="453"/>
      <c r="K171" s="454"/>
      <c r="L171" s="452"/>
      <c r="M171" s="452"/>
      <c r="N171" s="452"/>
      <c r="O171" s="452"/>
      <c r="P171" s="452"/>
      <c r="Q171" s="453"/>
      <c r="R171" s="455"/>
      <c r="S171" s="455"/>
    </row>
    <row r="172" spans="1:19" ht="15" customHeight="1">
      <c r="A172" s="452"/>
      <c r="B172" s="452"/>
      <c r="C172" s="452"/>
      <c r="D172" s="452"/>
      <c r="E172" s="452"/>
      <c r="F172" s="452"/>
      <c r="G172" s="452"/>
      <c r="H172" s="452"/>
      <c r="I172" s="452"/>
      <c r="J172" s="453"/>
      <c r="K172" s="454"/>
      <c r="L172" s="452"/>
      <c r="M172" s="452"/>
      <c r="N172" s="452"/>
      <c r="O172" s="452"/>
      <c r="P172" s="452"/>
      <c r="Q172" s="453"/>
      <c r="R172" s="455"/>
      <c r="S172" s="455"/>
    </row>
    <row r="173" spans="1:19" ht="15" customHeight="1">
      <c r="A173" s="452"/>
      <c r="B173" s="452"/>
      <c r="C173" s="452"/>
      <c r="D173" s="452"/>
      <c r="E173" s="452"/>
      <c r="F173" s="452"/>
      <c r="G173" s="452"/>
      <c r="H173" s="452"/>
      <c r="I173" s="452"/>
      <c r="J173" s="453"/>
      <c r="K173" s="454"/>
      <c r="L173" s="452"/>
      <c r="M173" s="452"/>
      <c r="N173" s="452"/>
      <c r="O173" s="452"/>
      <c r="P173" s="452"/>
      <c r="Q173" s="453"/>
      <c r="R173" s="455"/>
      <c r="S173" s="455"/>
    </row>
    <row r="174" spans="1:19" ht="15" customHeight="1">
      <c r="A174" s="452"/>
      <c r="B174" s="452"/>
      <c r="C174" s="452"/>
      <c r="D174" s="452"/>
      <c r="E174" s="452"/>
      <c r="F174" s="452"/>
      <c r="G174" s="452"/>
      <c r="H174" s="452"/>
      <c r="I174" s="452"/>
      <c r="J174" s="453"/>
      <c r="K174" s="454"/>
      <c r="L174" s="452"/>
      <c r="M174" s="452"/>
      <c r="N174" s="452"/>
      <c r="O174" s="452"/>
      <c r="P174" s="452"/>
      <c r="Q174" s="453"/>
      <c r="R174" s="455"/>
      <c r="S174" s="455"/>
    </row>
    <row r="175" spans="1:19" ht="15" customHeight="1">
      <c r="A175" s="452"/>
      <c r="B175" s="452"/>
      <c r="C175" s="452"/>
      <c r="D175" s="452"/>
      <c r="E175" s="452"/>
      <c r="F175" s="452"/>
      <c r="G175" s="452"/>
      <c r="H175" s="452"/>
      <c r="I175" s="452"/>
      <c r="J175" s="453"/>
      <c r="K175" s="454"/>
      <c r="L175" s="452"/>
      <c r="M175" s="452"/>
      <c r="N175" s="452"/>
      <c r="O175" s="452"/>
      <c r="P175" s="452"/>
      <c r="Q175" s="453"/>
      <c r="R175" s="455"/>
      <c r="S175" s="455"/>
    </row>
    <row r="176" spans="1:19" ht="15" customHeight="1">
      <c r="A176" s="452"/>
      <c r="B176" s="452"/>
      <c r="C176" s="452"/>
      <c r="D176" s="452"/>
      <c r="E176" s="452"/>
      <c r="F176" s="452"/>
      <c r="G176" s="452"/>
      <c r="H176" s="452"/>
      <c r="I176" s="452"/>
      <c r="J176" s="453"/>
      <c r="K176" s="454"/>
      <c r="L176" s="452"/>
      <c r="M176" s="452"/>
      <c r="N176" s="452"/>
      <c r="O176" s="452"/>
      <c r="P176" s="452"/>
      <c r="Q176" s="453"/>
      <c r="R176" s="455"/>
      <c r="S176" s="455"/>
    </row>
    <row r="177" spans="1:19" ht="15" customHeight="1">
      <c r="A177" s="452"/>
      <c r="B177" s="452"/>
      <c r="C177" s="452"/>
      <c r="D177" s="452"/>
      <c r="E177" s="452"/>
      <c r="F177" s="452"/>
      <c r="G177" s="452"/>
      <c r="H177" s="452"/>
      <c r="I177" s="452"/>
      <c r="J177" s="453"/>
      <c r="K177" s="454"/>
      <c r="L177" s="452"/>
      <c r="M177" s="452"/>
      <c r="N177" s="452"/>
      <c r="O177" s="452"/>
      <c r="P177" s="452"/>
      <c r="Q177" s="453"/>
      <c r="R177" s="455"/>
      <c r="S177" s="455"/>
    </row>
    <row r="178" spans="1:19" ht="15" customHeight="1">
      <c r="A178" s="452"/>
      <c r="B178" s="452"/>
      <c r="C178" s="452"/>
      <c r="D178" s="452"/>
      <c r="E178" s="452"/>
      <c r="F178" s="452"/>
      <c r="G178" s="452"/>
      <c r="H178" s="452"/>
      <c r="I178" s="452"/>
      <c r="J178" s="453"/>
      <c r="K178" s="454"/>
      <c r="L178" s="452"/>
      <c r="M178" s="452"/>
      <c r="N178" s="452"/>
      <c r="O178" s="452"/>
      <c r="P178" s="452"/>
      <c r="Q178" s="453"/>
      <c r="R178" s="455"/>
      <c r="S178" s="455"/>
    </row>
    <row r="179" spans="1:19" ht="15" customHeight="1">
      <c r="A179" s="452"/>
      <c r="B179" s="452"/>
      <c r="C179" s="452"/>
      <c r="D179" s="452"/>
      <c r="E179" s="452"/>
      <c r="F179" s="452"/>
      <c r="G179" s="452"/>
      <c r="H179" s="452"/>
      <c r="I179" s="452"/>
      <c r="J179" s="453"/>
      <c r="K179" s="454"/>
      <c r="L179" s="452"/>
      <c r="M179" s="452"/>
      <c r="N179" s="452"/>
      <c r="O179" s="452"/>
      <c r="P179" s="452"/>
      <c r="Q179" s="453"/>
      <c r="R179" s="455"/>
      <c r="S179" s="455"/>
    </row>
    <row r="180" spans="1:19" ht="15" customHeight="1">
      <c r="A180" s="452"/>
      <c r="B180" s="452"/>
      <c r="C180" s="452"/>
      <c r="D180" s="452"/>
      <c r="E180" s="452"/>
      <c r="F180" s="452"/>
      <c r="G180" s="452"/>
      <c r="H180" s="452"/>
      <c r="I180" s="452"/>
      <c r="J180" s="453"/>
      <c r="K180" s="454"/>
      <c r="L180" s="452"/>
      <c r="M180" s="452"/>
      <c r="N180" s="452"/>
      <c r="O180" s="452"/>
      <c r="P180" s="452"/>
      <c r="Q180" s="453"/>
      <c r="R180" s="455"/>
      <c r="S180" s="455"/>
    </row>
    <row r="181" spans="1:19" ht="15" customHeight="1">
      <c r="A181" s="452"/>
      <c r="B181" s="452"/>
      <c r="C181" s="452"/>
      <c r="D181" s="452"/>
      <c r="E181" s="452"/>
      <c r="F181" s="452"/>
      <c r="G181" s="452"/>
      <c r="H181" s="452"/>
      <c r="I181" s="452"/>
      <c r="J181" s="453"/>
      <c r="K181" s="454"/>
      <c r="L181" s="452"/>
      <c r="M181" s="452"/>
      <c r="N181" s="452"/>
      <c r="O181" s="452"/>
      <c r="P181" s="452"/>
      <c r="Q181" s="453"/>
      <c r="R181" s="455"/>
      <c r="S181" s="455"/>
    </row>
    <row r="182" spans="1:19" ht="15" customHeight="1">
      <c r="A182" s="452"/>
      <c r="B182" s="452"/>
      <c r="C182" s="452"/>
      <c r="D182" s="452"/>
      <c r="E182" s="452"/>
      <c r="F182" s="452"/>
      <c r="G182" s="452"/>
      <c r="H182" s="452"/>
      <c r="I182" s="452"/>
      <c r="J182" s="453"/>
      <c r="K182" s="454"/>
      <c r="L182" s="452"/>
      <c r="M182" s="452"/>
      <c r="N182" s="452"/>
      <c r="O182" s="452"/>
      <c r="P182" s="452"/>
      <c r="Q182" s="453"/>
      <c r="R182" s="455"/>
      <c r="S182" s="455"/>
    </row>
    <row r="183" spans="1:19" ht="15" customHeight="1">
      <c r="A183" s="452"/>
      <c r="B183" s="452"/>
      <c r="C183" s="452"/>
      <c r="D183" s="452"/>
      <c r="E183" s="452"/>
      <c r="F183" s="452"/>
      <c r="G183" s="452"/>
      <c r="H183" s="452"/>
      <c r="I183" s="452"/>
      <c r="J183" s="453"/>
      <c r="K183" s="454"/>
      <c r="L183" s="452"/>
      <c r="M183" s="452"/>
      <c r="N183" s="452"/>
      <c r="O183" s="452"/>
      <c r="P183" s="452"/>
      <c r="Q183" s="453"/>
      <c r="R183" s="455"/>
      <c r="S183" s="455"/>
    </row>
    <row r="184" spans="1:19" ht="15" customHeight="1">
      <c r="A184" s="452"/>
      <c r="B184" s="452"/>
      <c r="C184" s="452"/>
      <c r="D184" s="452"/>
      <c r="E184" s="452"/>
      <c r="F184" s="452"/>
      <c r="G184" s="452"/>
      <c r="H184" s="452"/>
      <c r="I184" s="452"/>
      <c r="J184" s="453"/>
      <c r="K184" s="454"/>
      <c r="L184" s="452"/>
      <c r="M184" s="452"/>
      <c r="N184" s="452"/>
      <c r="O184" s="452"/>
      <c r="P184" s="452"/>
      <c r="Q184" s="453"/>
      <c r="R184" s="455"/>
      <c r="S184" s="455"/>
    </row>
    <row r="185" spans="1:19" ht="15" customHeight="1">
      <c r="A185" s="452"/>
      <c r="B185" s="452"/>
      <c r="C185" s="452"/>
      <c r="D185" s="452"/>
      <c r="E185" s="452"/>
      <c r="F185" s="452"/>
      <c r="G185" s="452"/>
      <c r="H185" s="452"/>
      <c r="I185" s="452"/>
      <c r="J185" s="453"/>
      <c r="K185" s="454"/>
      <c r="L185" s="452"/>
      <c r="M185" s="452"/>
      <c r="N185" s="452"/>
      <c r="O185" s="452"/>
      <c r="P185" s="452"/>
      <c r="Q185" s="453"/>
      <c r="R185" s="455"/>
      <c r="S185" s="455"/>
    </row>
    <row r="186" spans="1:19" ht="15" customHeight="1">
      <c r="A186" s="452"/>
      <c r="B186" s="452"/>
      <c r="C186" s="452"/>
      <c r="D186" s="452"/>
      <c r="E186" s="452"/>
      <c r="F186" s="452"/>
      <c r="G186" s="452"/>
      <c r="H186" s="452"/>
      <c r="I186" s="452"/>
      <c r="J186" s="453"/>
      <c r="K186" s="454"/>
      <c r="L186" s="452"/>
      <c r="M186" s="452"/>
      <c r="N186" s="452"/>
      <c r="O186" s="452"/>
      <c r="P186" s="452"/>
      <c r="Q186" s="453"/>
      <c r="R186" s="455"/>
      <c r="S186" s="455"/>
    </row>
    <row r="187" spans="1:19" ht="15" customHeight="1">
      <c r="A187" s="452"/>
      <c r="B187" s="452"/>
      <c r="C187" s="452"/>
      <c r="D187" s="452"/>
      <c r="E187" s="452"/>
      <c r="F187" s="452"/>
      <c r="G187" s="452"/>
      <c r="H187" s="452"/>
      <c r="I187" s="452"/>
      <c r="J187" s="453"/>
      <c r="K187" s="454"/>
      <c r="L187" s="452"/>
      <c r="M187" s="452"/>
      <c r="N187" s="452"/>
      <c r="O187" s="452"/>
      <c r="P187" s="452"/>
      <c r="Q187" s="453"/>
      <c r="R187" s="455"/>
      <c r="S187" s="455"/>
    </row>
    <row r="188" spans="1:19" ht="15" customHeight="1">
      <c r="A188" s="452"/>
      <c r="B188" s="452"/>
      <c r="C188" s="452"/>
      <c r="D188" s="452"/>
      <c r="E188" s="452"/>
      <c r="F188" s="452"/>
      <c r="G188" s="452"/>
      <c r="H188" s="452"/>
      <c r="I188" s="452"/>
      <c r="J188" s="453"/>
      <c r="K188" s="454"/>
      <c r="L188" s="452"/>
      <c r="M188" s="452"/>
      <c r="N188" s="452"/>
      <c r="O188" s="452"/>
      <c r="P188" s="452"/>
      <c r="Q188" s="453"/>
      <c r="R188" s="455"/>
      <c r="S188" s="455"/>
    </row>
    <row r="189" spans="1:19" ht="15" customHeight="1">
      <c r="A189" s="452"/>
      <c r="B189" s="452"/>
      <c r="C189" s="452"/>
      <c r="D189" s="452"/>
      <c r="E189" s="452"/>
      <c r="F189" s="452"/>
      <c r="G189" s="452"/>
      <c r="H189" s="452"/>
      <c r="I189" s="452"/>
      <c r="J189" s="453"/>
      <c r="K189" s="454"/>
      <c r="L189" s="452"/>
      <c r="M189" s="452"/>
      <c r="N189" s="452"/>
      <c r="O189" s="452"/>
      <c r="P189" s="452"/>
      <c r="Q189" s="453"/>
      <c r="R189" s="455"/>
      <c r="S189" s="455"/>
    </row>
    <row r="190" spans="1:19" ht="15" customHeight="1">
      <c r="A190" s="452"/>
      <c r="B190" s="452"/>
      <c r="C190" s="452"/>
      <c r="D190" s="452"/>
      <c r="E190" s="452"/>
      <c r="F190" s="452"/>
      <c r="G190" s="452"/>
      <c r="H190" s="452"/>
      <c r="I190" s="452"/>
      <c r="J190" s="453"/>
      <c r="K190" s="454"/>
      <c r="L190" s="452"/>
      <c r="M190" s="452"/>
      <c r="N190" s="452"/>
      <c r="O190" s="452"/>
      <c r="P190" s="452"/>
      <c r="Q190" s="453"/>
      <c r="R190" s="455"/>
      <c r="S190" s="455"/>
    </row>
    <row r="191" spans="1:19" ht="15" customHeight="1">
      <c r="A191" s="452"/>
      <c r="B191" s="452"/>
      <c r="C191" s="452"/>
      <c r="D191" s="452"/>
      <c r="E191" s="452"/>
      <c r="F191" s="452"/>
      <c r="G191" s="452"/>
      <c r="H191" s="452"/>
      <c r="I191" s="452"/>
      <c r="J191" s="453"/>
      <c r="K191" s="454"/>
      <c r="L191" s="452"/>
      <c r="M191" s="452"/>
      <c r="N191" s="452"/>
      <c r="O191" s="452"/>
      <c r="P191" s="452"/>
      <c r="Q191" s="453"/>
      <c r="R191" s="455"/>
      <c r="S191" s="455"/>
    </row>
    <row r="192" spans="1:19" ht="15" customHeight="1">
      <c r="A192" s="452"/>
      <c r="B192" s="452"/>
      <c r="C192" s="452"/>
      <c r="D192" s="452"/>
      <c r="E192" s="452"/>
      <c r="F192" s="452"/>
      <c r="G192" s="452"/>
      <c r="H192" s="452"/>
      <c r="I192" s="452"/>
      <c r="J192" s="453"/>
      <c r="K192" s="454"/>
      <c r="L192" s="452"/>
      <c r="M192" s="452"/>
      <c r="N192" s="452"/>
      <c r="O192" s="452"/>
      <c r="P192" s="452"/>
      <c r="Q192" s="453"/>
      <c r="R192" s="455"/>
      <c r="S192" s="455"/>
    </row>
    <row r="193" spans="1:19" ht="15" customHeight="1">
      <c r="A193" s="452"/>
      <c r="B193" s="452"/>
      <c r="C193" s="452"/>
      <c r="D193" s="452"/>
      <c r="E193" s="452"/>
      <c r="F193" s="452"/>
      <c r="G193" s="452"/>
      <c r="H193" s="452"/>
      <c r="I193" s="452"/>
      <c r="J193" s="453"/>
      <c r="K193" s="454"/>
      <c r="L193" s="452"/>
      <c r="M193" s="452"/>
      <c r="N193" s="452"/>
      <c r="O193" s="452"/>
      <c r="P193" s="452"/>
      <c r="Q193" s="453"/>
      <c r="R193" s="455"/>
      <c r="S193" s="455"/>
    </row>
    <row r="194" spans="1:19" ht="15" customHeight="1">
      <c r="A194" s="452"/>
      <c r="B194" s="452"/>
      <c r="C194" s="452"/>
      <c r="D194" s="452"/>
      <c r="E194" s="452"/>
      <c r="F194" s="452"/>
      <c r="G194" s="452"/>
      <c r="H194" s="452"/>
      <c r="I194" s="452"/>
      <c r="J194" s="453"/>
      <c r="K194" s="454"/>
      <c r="L194" s="452"/>
      <c r="M194" s="452"/>
      <c r="N194" s="452"/>
      <c r="O194" s="452"/>
      <c r="P194" s="452"/>
      <c r="Q194" s="453"/>
      <c r="R194" s="455"/>
      <c r="S194" s="455"/>
    </row>
    <row r="195" spans="1:19" ht="15" customHeight="1">
      <c r="A195" s="452"/>
      <c r="B195" s="452"/>
      <c r="C195" s="452"/>
      <c r="D195" s="452"/>
      <c r="E195" s="452"/>
      <c r="F195" s="452"/>
      <c r="G195" s="452"/>
      <c r="H195" s="452"/>
      <c r="I195" s="452"/>
      <c r="J195" s="453"/>
      <c r="K195" s="454"/>
      <c r="L195" s="452"/>
      <c r="M195" s="452"/>
      <c r="N195" s="452"/>
      <c r="O195" s="452"/>
      <c r="P195" s="452"/>
      <c r="Q195" s="453"/>
      <c r="R195" s="455"/>
      <c r="S195" s="455"/>
    </row>
    <row r="196" spans="1:19" ht="15" customHeight="1">
      <c r="A196" s="452"/>
      <c r="B196" s="452"/>
      <c r="C196" s="452"/>
      <c r="D196" s="452"/>
      <c r="E196" s="452"/>
      <c r="F196" s="452"/>
      <c r="G196" s="452"/>
      <c r="H196" s="452"/>
      <c r="I196" s="452"/>
      <c r="J196" s="453"/>
      <c r="K196" s="454"/>
      <c r="L196" s="452"/>
      <c r="M196" s="452"/>
      <c r="N196" s="452"/>
      <c r="O196" s="452"/>
      <c r="P196" s="452"/>
      <c r="Q196" s="453"/>
      <c r="R196" s="455"/>
      <c r="S196" s="455"/>
    </row>
    <row r="197" spans="1:19" ht="15" customHeight="1">
      <c r="A197" s="452"/>
      <c r="B197" s="452"/>
      <c r="C197" s="452"/>
      <c r="D197" s="452"/>
      <c r="E197" s="452"/>
      <c r="F197" s="452"/>
      <c r="G197" s="452"/>
      <c r="H197" s="452"/>
      <c r="I197" s="452"/>
      <c r="J197" s="453"/>
      <c r="K197" s="454"/>
      <c r="L197" s="452"/>
      <c r="M197" s="452"/>
      <c r="N197" s="452"/>
      <c r="O197" s="452"/>
      <c r="P197" s="452"/>
      <c r="Q197" s="453"/>
      <c r="R197" s="455"/>
      <c r="S197" s="455"/>
    </row>
    <row r="198" spans="1:19" ht="15" customHeight="1">
      <c r="A198" s="452"/>
      <c r="B198" s="452"/>
      <c r="C198" s="452"/>
      <c r="D198" s="452"/>
      <c r="E198" s="452"/>
      <c r="F198" s="452"/>
      <c r="G198" s="452"/>
      <c r="H198" s="452"/>
      <c r="I198" s="452"/>
      <c r="J198" s="453"/>
      <c r="K198" s="454"/>
      <c r="L198" s="452"/>
      <c r="M198" s="452"/>
      <c r="N198" s="452"/>
      <c r="O198" s="452"/>
      <c r="P198" s="452"/>
      <c r="Q198" s="453"/>
      <c r="R198" s="455"/>
      <c r="S198" s="455"/>
    </row>
    <row r="199" spans="1:19" ht="15" customHeight="1">
      <c r="A199" s="452"/>
      <c r="B199" s="452"/>
      <c r="C199" s="452"/>
      <c r="D199" s="452"/>
      <c r="E199" s="452"/>
      <c r="F199" s="452"/>
      <c r="G199" s="452"/>
      <c r="H199" s="452"/>
      <c r="I199" s="452"/>
      <c r="J199" s="453"/>
      <c r="K199" s="454"/>
      <c r="L199" s="452"/>
      <c r="M199" s="452"/>
      <c r="N199" s="452"/>
      <c r="O199" s="452"/>
      <c r="P199" s="452"/>
      <c r="Q199" s="453"/>
      <c r="R199" s="455"/>
      <c r="S199" s="455"/>
    </row>
    <row r="200" spans="1:19" ht="15" customHeight="1">
      <c r="A200" s="452"/>
      <c r="B200" s="452"/>
      <c r="C200" s="452"/>
      <c r="D200" s="452"/>
      <c r="E200" s="452"/>
      <c r="F200" s="452"/>
      <c r="G200" s="452"/>
      <c r="H200" s="452"/>
      <c r="I200" s="452"/>
      <c r="J200" s="453"/>
      <c r="K200" s="454"/>
      <c r="L200" s="452"/>
      <c r="M200" s="452"/>
      <c r="N200" s="452"/>
      <c r="O200" s="452"/>
      <c r="P200" s="452"/>
      <c r="Q200" s="453"/>
      <c r="R200" s="455"/>
      <c r="S200" s="455"/>
    </row>
    <row r="201" spans="1:19" ht="15" customHeight="1">
      <c r="A201" s="452"/>
      <c r="B201" s="452"/>
      <c r="C201" s="452"/>
      <c r="D201" s="452"/>
      <c r="E201" s="452"/>
      <c r="F201" s="452"/>
      <c r="G201" s="452"/>
      <c r="H201" s="452"/>
      <c r="I201" s="452"/>
      <c r="J201" s="453"/>
      <c r="K201" s="454"/>
      <c r="L201" s="452"/>
      <c r="M201" s="452"/>
      <c r="N201" s="452"/>
      <c r="O201" s="452"/>
      <c r="P201" s="452"/>
      <c r="Q201" s="453"/>
      <c r="R201" s="455"/>
      <c r="S201" s="455"/>
    </row>
    <row r="202" spans="1:19" ht="15" customHeight="1">
      <c r="A202" s="452"/>
      <c r="B202" s="452"/>
      <c r="C202" s="452"/>
      <c r="D202" s="452"/>
      <c r="E202" s="452"/>
      <c r="F202" s="452"/>
      <c r="G202" s="452"/>
      <c r="H202" s="452"/>
      <c r="I202" s="452"/>
      <c r="J202" s="453"/>
      <c r="K202" s="454"/>
      <c r="L202" s="452"/>
      <c r="M202" s="452"/>
      <c r="N202" s="452"/>
      <c r="O202" s="452"/>
      <c r="P202" s="452"/>
      <c r="Q202" s="453"/>
      <c r="R202" s="455"/>
      <c r="S202" s="455"/>
    </row>
    <row r="203" spans="1:19" ht="15" customHeight="1">
      <c r="A203" s="452"/>
      <c r="B203" s="452"/>
      <c r="C203" s="452"/>
      <c r="D203" s="452"/>
      <c r="E203" s="452"/>
      <c r="F203" s="452"/>
      <c r="G203" s="452"/>
      <c r="H203" s="452"/>
      <c r="I203" s="452"/>
      <c r="J203" s="453"/>
      <c r="K203" s="454"/>
      <c r="L203" s="452"/>
      <c r="M203" s="452"/>
      <c r="N203" s="452"/>
      <c r="O203" s="452"/>
      <c r="P203" s="452"/>
      <c r="Q203" s="453"/>
      <c r="R203" s="455"/>
      <c r="S203" s="455"/>
    </row>
    <row r="204" spans="1:19" ht="15" customHeight="1">
      <c r="A204" s="452"/>
      <c r="B204" s="452"/>
      <c r="C204" s="452"/>
      <c r="D204" s="452"/>
      <c r="E204" s="452"/>
      <c r="F204" s="452"/>
      <c r="G204" s="452"/>
      <c r="H204" s="452"/>
      <c r="I204" s="452"/>
      <c r="J204" s="453"/>
      <c r="K204" s="454"/>
      <c r="L204" s="452"/>
      <c r="M204" s="452"/>
      <c r="N204" s="452"/>
      <c r="O204" s="452"/>
      <c r="P204" s="452"/>
      <c r="Q204" s="453"/>
      <c r="R204" s="455"/>
      <c r="S204" s="455"/>
    </row>
    <row r="205" spans="1:19" ht="15" customHeight="1">
      <c r="A205" s="452"/>
      <c r="B205" s="452"/>
      <c r="C205" s="452"/>
      <c r="D205" s="452"/>
      <c r="E205" s="452"/>
      <c r="F205" s="452"/>
      <c r="G205" s="452"/>
      <c r="H205" s="452"/>
      <c r="I205" s="452"/>
      <c r="J205" s="453"/>
      <c r="K205" s="454"/>
      <c r="L205" s="452"/>
      <c r="M205" s="452"/>
      <c r="N205" s="452"/>
      <c r="O205" s="452"/>
      <c r="P205" s="452"/>
      <c r="Q205" s="453"/>
      <c r="R205" s="455"/>
      <c r="S205" s="455"/>
    </row>
    <row r="206" spans="1:19" ht="15" customHeight="1">
      <c r="A206" s="452"/>
      <c r="B206" s="452"/>
      <c r="C206" s="452"/>
      <c r="D206" s="452"/>
      <c r="E206" s="452"/>
      <c r="F206" s="452"/>
      <c r="G206" s="452"/>
      <c r="H206" s="452"/>
      <c r="I206" s="452"/>
      <c r="J206" s="453"/>
      <c r="K206" s="454"/>
      <c r="L206" s="452"/>
      <c r="M206" s="452"/>
      <c r="N206" s="452"/>
      <c r="O206" s="452"/>
      <c r="P206" s="452"/>
      <c r="Q206" s="453"/>
      <c r="R206" s="455"/>
      <c r="S206" s="455"/>
    </row>
    <row r="207" spans="1:19" ht="15" customHeight="1">
      <c r="A207" s="452"/>
      <c r="B207" s="452"/>
      <c r="C207" s="452"/>
      <c r="D207" s="452"/>
      <c r="E207" s="452"/>
      <c r="F207" s="452"/>
      <c r="G207" s="452"/>
      <c r="H207" s="452"/>
      <c r="I207" s="452"/>
      <c r="J207" s="453"/>
      <c r="K207" s="454"/>
      <c r="L207" s="452"/>
      <c r="M207" s="452"/>
      <c r="N207" s="452"/>
      <c r="O207" s="452"/>
      <c r="P207" s="452"/>
      <c r="Q207" s="453"/>
      <c r="R207" s="455"/>
      <c r="S207" s="455"/>
    </row>
    <row r="208" spans="1:19" ht="15" customHeight="1">
      <c r="A208" s="452"/>
      <c r="B208" s="452"/>
      <c r="C208" s="452"/>
      <c r="D208" s="452"/>
      <c r="E208" s="452"/>
      <c r="F208" s="452"/>
      <c r="G208" s="452"/>
      <c r="H208" s="452"/>
      <c r="I208" s="452"/>
      <c r="J208" s="453"/>
      <c r="K208" s="454"/>
      <c r="L208" s="452"/>
      <c r="M208" s="452"/>
      <c r="N208" s="452"/>
      <c r="O208" s="452"/>
      <c r="P208" s="452"/>
      <c r="Q208" s="453"/>
      <c r="R208" s="455"/>
      <c r="S208" s="455"/>
    </row>
    <row r="209" spans="1:19" ht="15" customHeight="1">
      <c r="A209" s="452"/>
      <c r="B209" s="452"/>
      <c r="C209" s="452"/>
      <c r="D209" s="452"/>
      <c r="E209" s="452"/>
      <c r="F209" s="452"/>
      <c r="G209" s="452"/>
      <c r="H209" s="452"/>
      <c r="I209" s="452"/>
      <c r="J209" s="453"/>
      <c r="K209" s="454"/>
      <c r="L209" s="452"/>
      <c r="M209" s="452"/>
      <c r="N209" s="452"/>
      <c r="O209" s="452"/>
      <c r="P209" s="452"/>
      <c r="Q209" s="453"/>
      <c r="R209" s="455"/>
      <c r="S209" s="455"/>
    </row>
    <row r="210" spans="1:19" ht="15" customHeight="1">
      <c r="A210" s="452"/>
      <c r="B210" s="452"/>
      <c r="C210" s="452"/>
      <c r="D210" s="452"/>
      <c r="E210" s="452"/>
      <c r="F210" s="452"/>
      <c r="G210" s="452"/>
      <c r="H210" s="452"/>
      <c r="I210" s="452"/>
      <c r="J210" s="453"/>
      <c r="K210" s="454"/>
      <c r="L210" s="452"/>
      <c r="M210" s="452"/>
      <c r="N210" s="452"/>
      <c r="O210" s="452"/>
      <c r="P210" s="452"/>
      <c r="Q210" s="453"/>
      <c r="R210" s="455"/>
      <c r="S210" s="455"/>
    </row>
    <row r="211" spans="1:19" ht="15" customHeight="1">
      <c r="A211" s="452"/>
      <c r="B211" s="452"/>
      <c r="C211" s="452"/>
      <c r="D211" s="452"/>
      <c r="E211" s="452"/>
      <c r="F211" s="452"/>
      <c r="G211" s="452"/>
      <c r="H211" s="452"/>
      <c r="I211" s="452"/>
      <c r="J211" s="453"/>
      <c r="K211" s="454"/>
      <c r="L211" s="452"/>
      <c r="M211" s="452"/>
      <c r="N211" s="452"/>
      <c r="O211" s="452"/>
      <c r="P211" s="452"/>
      <c r="Q211" s="453"/>
      <c r="R211" s="455"/>
      <c r="S211" s="455"/>
    </row>
    <row r="212" spans="1:19" ht="15" customHeight="1">
      <c r="A212" s="452"/>
      <c r="B212" s="452"/>
      <c r="C212" s="452"/>
      <c r="D212" s="452"/>
      <c r="E212" s="452"/>
      <c r="F212" s="452"/>
      <c r="G212" s="452"/>
      <c r="H212" s="452"/>
      <c r="I212" s="452"/>
      <c r="J212" s="453"/>
      <c r="K212" s="454"/>
      <c r="L212" s="452"/>
      <c r="M212" s="452"/>
      <c r="N212" s="452"/>
      <c r="O212" s="452"/>
      <c r="P212" s="452"/>
      <c r="Q212" s="453"/>
      <c r="R212" s="455"/>
      <c r="S212" s="455"/>
    </row>
    <row r="213" spans="1:19" ht="15" customHeight="1">
      <c r="A213" s="452"/>
      <c r="B213" s="452"/>
      <c r="C213" s="452"/>
      <c r="D213" s="452"/>
      <c r="E213" s="452"/>
      <c r="F213" s="452"/>
      <c r="G213" s="452"/>
      <c r="H213" s="452"/>
      <c r="I213" s="452"/>
      <c r="J213" s="453"/>
      <c r="K213" s="454"/>
      <c r="L213" s="452"/>
      <c r="M213" s="452"/>
      <c r="N213" s="452"/>
      <c r="O213" s="452"/>
      <c r="P213" s="452"/>
      <c r="Q213" s="453"/>
      <c r="R213" s="455"/>
      <c r="S213" s="455"/>
    </row>
    <row r="214" spans="1:19" ht="15" customHeight="1">
      <c r="A214" s="452"/>
      <c r="B214" s="452"/>
      <c r="C214" s="452"/>
      <c r="D214" s="452"/>
      <c r="E214" s="452"/>
      <c r="F214" s="452"/>
      <c r="G214" s="452"/>
      <c r="H214" s="452"/>
      <c r="I214" s="452"/>
      <c r="J214" s="453"/>
      <c r="K214" s="454"/>
      <c r="L214" s="452"/>
      <c r="M214" s="452"/>
      <c r="N214" s="452"/>
      <c r="O214" s="452"/>
      <c r="P214" s="452"/>
      <c r="Q214" s="453"/>
      <c r="R214" s="455"/>
      <c r="S214" s="455"/>
    </row>
    <row r="215" spans="1:19" ht="15" customHeight="1">
      <c r="A215" s="452"/>
      <c r="B215" s="452"/>
      <c r="C215" s="452"/>
      <c r="D215" s="452"/>
      <c r="E215" s="452"/>
      <c r="F215" s="452"/>
      <c r="G215" s="452"/>
      <c r="H215" s="452"/>
      <c r="I215" s="452"/>
      <c r="J215" s="453"/>
      <c r="K215" s="454"/>
      <c r="L215" s="452"/>
      <c r="M215" s="452"/>
      <c r="N215" s="452"/>
      <c r="O215" s="452"/>
      <c r="P215" s="452"/>
      <c r="Q215" s="453"/>
      <c r="R215" s="455"/>
      <c r="S215" s="455"/>
    </row>
    <row r="216" spans="1:19" ht="15" customHeight="1">
      <c r="A216" s="452"/>
      <c r="B216" s="452"/>
      <c r="C216" s="452"/>
      <c r="D216" s="452"/>
      <c r="E216" s="452"/>
      <c r="F216" s="452"/>
      <c r="G216" s="452"/>
      <c r="H216" s="452"/>
      <c r="I216" s="452"/>
      <c r="J216" s="453"/>
      <c r="K216" s="454"/>
      <c r="L216" s="452"/>
      <c r="M216" s="452"/>
      <c r="N216" s="452"/>
      <c r="O216" s="452"/>
      <c r="P216" s="452"/>
      <c r="Q216" s="453"/>
      <c r="R216" s="455"/>
      <c r="S216" s="455"/>
    </row>
    <row r="217" spans="1:19" ht="15" customHeight="1">
      <c r="A217" s="452"/>
      <c r="B217" s="452"/>
      <c r="C217" s="452"/>
      <c r="D217" s="452"/>
      <c r="E217" s="452"/>
      <c r="F217" s="452"/>
      <c r="G217" s="452"/>
      <c r="H217" s="452"/>
      <c r="I217" s="452"/>
      <c r="J217" s="453"/>
      <c r="K217" s="454"/>
      <c r="L217" s="452"/>
      <c r="M217" s="452"/>
      <c r="N217" s="452"/>
      <c r="O217" s="452"/>
      <c r="P217" s="452"/>
      <c r="Q217" s="453"/>
      <c r="R217" s="455"/>
      <c r="S217" s="455"/>
    </row>
    <row r="218" spans="1:19" ht="15" customHeight="1">
      <c r="A218" s="452"/>
      <c r="B218" s="452"/>
      <c r="C218" s="452"/>
      <c r="D218" s="452"/>
      <c r="E218" s="452"/>
      <c r="F218" s="452"/>
      <c r="G218" s="452"/>
      <c r="H218" s="452"/>
      <c r="I218" s="452"/>
      <c r="J218" s="453"/>
      <c r="K218" s="454"/>
      <c r="L218" s="452"/>
      <c r="M218" s="452"/>
      <c r="N218" s="452"/>
      <c r="O218" s="452"/>
      <c r="P218" s="452"/>
      <c r="Q218" s="453"/>
      <c r="R218" s="455"/>
      <c r="S218" s="455"/>
    </row>
    <row r="219" spans="1:19" ht="15" customHeight="1">
      <c r="A219" s="452"/>
      <c r="B219" s="452"/>
      <c r="C219" s="452"/>
      <c r="D219" s="452"/>
      <c r="E219" s="452"/>
      <c r="F219" s="452"/>
      <c r="G219" s="452"/>
      <c r="H219" s="452"/>
      <c r="I219" s="452"/>
      <c r="J219" s="453"/>
      <c r="K219" s="454"/>
      <c r="L219" s="452"/>
      <c r="M219" s="452"/>
      <c r="N219" s="452"/>
      <c r="O219" s="452"/>
      <c r="P219" s="452"/>
      <c r="Q219" s="453"/>
      <c r="R219" s="455"/>
      <c r="S219" s="455"/>
    </row>
    <row r="220" spans="1:19" ht="15" customHeight="1">
      <c r="A220" s="452"/>
      <c r="B220" s="452"/>
      <c r="C220" s="452"/>
      <c r="D220" s="452"/>
      <c r="E220" s="452"/>
      <c r="F220" s="452"/>
      <c r="G220" s="452"/>
      <c r="H220" s="452"/>
      <c r="I220" s="452"/>
      <c r="J220" s="453"/>
      <c r="K220" s="454"/>
      <c r="L220" s="452"/>
      <c r="M220" s="452"/>
      <c r="N220" s="452"/>
      <c r="O220" s="452"/>
      <c r="P220" s="452"/>
      <c r="Q220" s="453"/>
      <c r="R220" s="455"/>
      <c r="S220" s="455"/>
    </row>
    <row r="221" spans="1:19" ht="15" customHeight="1">
      <c r="A221" s="452"/>
      <c r="B221" s="452"/>
      <c r="C221" s="452"/>
      <c r="D221" s="452"/>
      <c r="E221" s="452"/>
      <c r="F221" s="452"/>
      <c r="G221" s="452"/>
      <c r="H221" s="452"/>
      <c r="I221" s="452"/>
      <c r="J221" s="453"/>
      <c r="K221" s="454"/>
      <c r="L221" s="452"/>
      <c r="M221" s="452"/>
      <c r="N221" s="452"/>
      <c r="O221" s="452"/>
      <c r="P221" s="452"/>
      <c r="Q221" s="453"/>
      <c r="R221" s="455"/>
      <c r="S221" s="455"/>
    </row>
    <row r="222" spans="1:19" ht="15" customHeight="1">
      <c r="A222" s="452"/>
      <c r="B222" s="452"/>
      <c r="C222" s="452"/>
      <c r="D222" s="452"/>
      <c r="E222" s="452"/>
      <c r="F222" s="452"/>
      <c r="G222" s="452"/>
      <c r="H222" s="452"/>
      <c r="I222" s="452"/>
      <c r="J222" s="453"/>
      <c r="K222" s="454"/>
      <c r="L222" s="452"/>
      <c r="M222" s="452"/>
      <c r="N222" s="452"/>
      <c r="O222" s="452"/>
      <c r="P222" s="452"/>
      <c r="Q222" s="453"/>
      <c r="R222" s="455"/>
      <c r="S222" s="455"/>
    </row>
    <row r="223" spans="1:19" ht="15" customHeight="1">
      <c r="A223" s="452"/>
      <c r="B223" s="452"/>
      <c r="C223" s="452"/>
      <c r="D223" s="452"/>
      <c r="E223" s="452"/>
      <c r="F223" s="452"/>
      <c r="G223" s="452"/>
      <c r="H223" s="452"/>
      <c r="I223" s="452"/>
      <c r="J223" s="453"/>
      <c r="K223" s="454"/>
      <c r="L223" s="452"/>
      <c r="M223" s="452"/>
      <c r="N223" s="452"/>
      <c r="O223" s="452"/>
      <c r="P223" s="452"/>
      <c r="Q223" s="453"/>
      <c r="R223" s="455"/>
      <c r="S223" s="455"/>
    </row>
    <row r="224" spans="1:19" ht="15" customHeight="1">
      <c r="A224" s="452"/>
      <c r="B224" s="452"/>
      <c r="C224" s="452"/>
      <c r="D224" s="452"/>
      <c r="E224" s="452"/>
      <c r="F224" s="452"/>
      <c r="G224" s="452"/>
      <c r="H224" s="452"/>
      <c r="I224" s="452"/>
      <c r="J224" s="453"/>
      <c r="K224" s="454"/>
      <c r="L224" s="452"/>
      <c r="M224" s="452"/>
      <c r="N224" s="452"/>
      <c r="O224" s="452"/>
      <c r="P224" s="452"/>
      <c r="Q224" s="453"/>
      <c r="R224" s="455"/>
      <c r="S224" s="455"/>
    </row>
    <row r="225" spans="1:19" ht="15" customHeight="1">
      <c r="A225" s="452"/>
      <c r="B225" s="452"/>
      <c r="C225" s="452"/>
      <c r="D225" s="452"/>
      <c r="E225" s="452"/>
      <c r="F225" s="452"/>
      <c r="G225" s="452"/>
      <c r="H225" s="452"/>
      <c r="I225" s="452"/>
      <c r="J225" s="453"/>
      <c r="K225" s="454"/>
      <c r="L225" s="452"/>
      <c r="M225" s="452"/>
      <c r="N225" s="452"/>
      <c r="O225" s="452"/>
      <c r="P225" s="452"/>
      <c r="Q225" s="453"/>
      <c r="R225" s="455"/>
      <c r="S225" s="455"/>
    </row>
    <row r="226" spans="1:19" ht="15" customHeight="1">
      <c r="A226" s="452"/>
      <c r="B226" s="452"/>
      <c r="C226" s="452"/>
      <c r="D226" s="452"/>
      <c r="E226" s="452"/>
      <c r="F226" s="452"/>
      <c r="G226" s="452"/>
      <c r="H226" s="452"/>
      <c r="I226" s="452"/>
      <c r="J226" s="453"/>
      <c r="K226" s="454"/>
      <c r="L226" s="452"/>
      <c r="M226" s="452"/>
      <c r="N226" s="452"/>
      <c r="O226" s="452"/>
      <c r="P226" s="452"/>
      <c r="Q226" s="453"/>
      <c r="R226" s="455"/>
      <c r="S226" s="455"/>
    </row>
    <row r="227" spans="1:19" ht="15" customHeight="1">
      <c r="A227" s="452"/>
      <c r="B227" s="452"/>
      <c r="C227" s="452"/>
      <c r="D227" s="452"/>
      <c r="E227" s="452"/>
      <c r="F227" s="452"/>
      <c r="G227" s="452"/>
      <c r="H227" s="452"/>
      <c r="I227" s="452"/>
      <c r="J227" s="453"/>
      <c r="K227" s="454"/>
      <c r="L227" s="452"/>
      <c r="M227" s="452"/>
      <c r="N227" s="452"/>
      <c r="O227" s="452"/>
      <c r="P227" s="452"/>
      <c r="Q227" s="453"/>
      <c r="R227" s="455"/>
      <c r="S227" s="455"/>
    </row>
    <row r="228" spans="1:19" ht="15" customHeight="1">
      <c r="A228" s="452"/>
      <c r="B228" s="452"/>
      <c r="C228" s="452"/>
      <c r="D228" s="452"/>
      <c r="E228" s="452"/>
      <c r="F228" s="452"/>
      <c r="G228" s="452"/>
      <c r="H228" s="452"/>
      <c r="I228" s="452"/>
      <c r="J228" s="453"/>
      <c r="K228" s="454"/>
      <c r="L228" s="452"/>
      <c r="M228" s="452"/>
      <c r="N228" s="452"/>
      <c r="O228" s="452"/>
      <c r="P228" s="452"/>
      <c r="Q228" s="453"/>
      <c r="R228" s="455"/>
      <c r="S228" s="455"/>
    </row>
    <row r="229" spans="1:19" ht="15" customHeight="1">
      <c r="A229" s="452"/>
      <c r="B229" s="452"/>
      <c r="C229" s="452"/>
      <c r="D229" s="452"/>
      <c r="E229" s="452"/>
      <c r="F229" s="452"/>
      <c r="G229" s="452"/>
      <c r="H229" s="452"/>
      <c r="I229" s="452"/>
      <c r="J229" s="453"/>
      <c r="K229" s="454"/>
      <c r="L229" s="452"/>
      <c r="M229" s="452"/>
      <c r="N229" s="452"/>
      <c r="O229" s="452"/>
      <c r="P229" s="452"/>
      <c r="Q229" s="453"/>
      <c r="R229" s="455"/>
      <c r="S229" s="455"/>
    </row>
    <row r="230" spans="1:19" ht="15" customHeight="1">
      <c r="A230" s="452"/>
      <c r="B230" s="452"/>
      <c r="C230" s="452"/>
      <c r="D230" s="452"/>
      <c r="E230" s="452"/>
      <c r="F230" s="452"/>
      <c r="G230" s="452"/>
      <c r="H230" s="452"/>
      <c r="I230" s="452"/>
      <c r="J230" s="453"/>
      <c r="K230" s="454"/>
      <c r="L230" s="452"/>
      <c r="M230" s="452"/>
      <c r="N230" s="452"/>
      <c r="O230" s="452"/>
      <c r="P230" s="452"/>
      <c r="Q230" s="453"/>
      <c r="R230" s="455"/>
      <c r="S230" s="455"/>
    </row>
    <row r="231" spans="1:19" ht="15" customHeight="1">
      <c r="A231" s="452"/>
      <c r="B231" s="452"/>
      <c r="C231" s="452"/>
      <c r="D231" s="452"/>
      <c r="E231" s="452"/>
      <c r="F231" s="452"/>
      <c r="G231" s="452"/>
      <c r="H231" s="452"/>
      <c r="I231" s="452"/>
      <c r="J231" s="453"/>
      <c r="K231" s="454"/>
      <c r="L231" s="452"/>
      <c r="M231" s="452"/>
      <c r="N231" s="452"/>
      <c r="O231" s="452"/>
      <c r="P231" s="452"/>
      <c r="Q231" s="453"/>
      <c r="R231" s="455"/>
      <c r="S231" s="455"/>
    </row>
    <row r="232" spans="1:19" ht="15" customHeight="1">
      <c r="A232" s="452"/>
      <c r="B232" s="452"/>
      <c r="C232" s="452"/>
      <c r="D232" s="452"/>
      <c r="E232" s="452"/>
      <c r="F232" s="452"/>
      <c r="G232" s="452"/>
      <c r="H232" s="452"/>
      <c r="I232" s="452"/>
      <c r="J232" s="453"/>
      <c r="K232" s="454"/>
      <c r="L232" s="452"/>
      <c r="M232" s="452"/>
      <c r="N232" s="452"/>
      <c r="O232" s="452"/>
      <c r="P232" s="452"/>
      <c r="Q232" s="453"/>
      <c r="R232" s="455"/>
      <c r="S232" s="455"/>
    </row>
    <row r="233" spans="1:19" ht="15" customHeight="1">
      <c r="A233" s="452"/>
      <c r="B233" s="452"/>
      <c r="C233" s="452"/>
      <c r="D233" s="452"/>
      <c r="E233" s="452"/>
      <c r="F233" s="452"/>
      <c r="G233" s="452"/>
      <c r="H233" s="452"/>
      <c r="I233" s="452"/>
      <c r="J233" s="453"/>
      <c r="K233" s="454"/>
      <c r="L233" s="452"/>
      <c r="M233" s="452"/>
      <c r="N233" s="452"/>
      <c r="O233" s="452"/>
      <c r="P233" s="452"/>
      <c r="Q233" s="453"/>
      <c r="R233" s="455"/>
      <c r="S233" s="455"/>
    </row>
    <row r="234" spans="1:19" ht="15" customHeight="1">
      <c r="A234" s="452"/>
      <c r="B234" s="452"/>
      <c r="C234" s="452"/>
      <c r="D234" s="452"/>
      <c r="E234" s="452"/>
      <c r="F234" s="452"/>
      <c r="G234" s="452"/>
      <c r="H234" s="452"/>
      <c r="I234" s="452"/>
      <c r="J234" s="453"/>
      <c r="K234" s="454"/>
      <c r="L234" s="452"/>
      <c r="M234" s="452"/>
      <c r="N234" s="452"/>
      <c r="O234" s="452"/>
      <c r="P234" s="452"/>
      <c r="Q234" s="453"/>
      <c r="R234" s="455"/>
      <c r="S234" s="455"/>
    </row>
    <row r="235" spans="1:19" ht="15" customHeight="1">
      <c r="A235" s="452"/>
      <c r="B235" s="452"/>
      <c r="C235" s="452"/>
      <c r="D235" s="452"/>
      <c r="E235" s="452"/>
      <c r="F235" s="452"/>
      <c r="G235" s="452"/>
      <c r="H235" s="452"/>
      <c r="I235" s="452"/>
      <c r="J235" s="453"/>
      <c r="K235" s="454"/>
      <c r="L235" s="452"/>
      <c r="M235" s="452"/>
      <c r="N235" s="452"/>
      <c r="O235" s="452"/>
      <c r="P235" s="452"/>
      <c r="Q235" s="453"/>
      <c r="R235" s="455"/>
      <c r="S235" s="455"/>
    </row>
    <row r="236" spans="1:19" ht="15" customHeight="1">
      <c r="A236" s="452"/>
      <c r="B236" s="452"/>
      <c r="C236" s="452"/>
      <c r="D236" s="452"/>
      <c r="E236" s="452"/>
      <c r="F236" s="452"/>
      <c r="G236" s="452"/>
      <c r="H236" s="452"/>
      <c r="I236" s="452"/>
      <c r="J236" s="453"/>
      <c r="K236" s="454"/>
      <c r="L236" s="452"/>
      <c r="M236" s="452"/>
      <c r="N236" s="452"/>
      <c r="O236" s="452"/>
      <c r="P236" s="452"/>
      <c r="Q236" s="453"/>
      <c r="R236" s="455"/>
      <c r="S236" s="455"/>
    </row>
    <row r="237" spans="1:19" ht="15" customHeight="1">
      <c r="A237" s="452"/>
      <c r="B237" s="452"/>
      <c r="C237" s="452"/>
      <c r="D237" s="452"/>
      <c r="E237" s="452"/>
      <c r="F237" s="452"/>
      <c r="G237" s="452"/>
      <c r="H237" s="452"/>
      <c r="I237" s="452"/>
      <c r="J237" s="453"/>
      <c r="K237" s="454"/>
      <c r="L237" s="452"/>
      <c r="M237" s="452"/>
      <c r="N237" s="452"/>
      <c r="O237" s="452"/>
      <c r="P237" s="452"/>
      <c r="Q237" s="453"/>
      <c r="R237" s="455"/>
      <c r="S237" s="455"/>
    </row>
    <row r="238" spans="1:19" ht="15" customHeight="1">
      <c r="A238" s="452"/>
      <c r="B238" s="452"/>
      <c r="C238" s="452"/>
      <c r="D238" s="452"/>
      <c r="E238" s="452"/>
      <c r="F238" s="452"/>
      <c r="G238" s="452"/>
      <c r="H238" s="452"/>
      <c r="I238" s="452"/>
      <c r="J238" s="453"/>
      <c r="K238" s="454"/>
      <c r="L238" s="452"/>
      <c r="M238" s="452"/>
      <c r="N238" s="452"/>
      <c r="O238" s="452"/>
      <c r="P238" s="452"/>
      <c r="Q238" s="453"/>
      <c r="R238" s="455"/>
      <c r="S238" s="455"/>
    </row>
    <row r="239" spans="1:19" ht="15" customHeight="1">
      <c r="A239" s="452"/>
      <c r="B239" s="452"/>
      <c r="C239" s="452"/>
      <c r="D239" s="452"/>
      <c r="E239" s="452"/>
      <c r="F239" s="452"/>
      <c r="G239" s="452"/>
      <c r="H239" s="452"/>
      <c r="I239" s="452"/>
      <c r="J239" s="453"/>
      <c r="K239" s="454"/>
      <c r="L239" s="452"/>
      <c r="M239" s="452"/>
      <c r="N239" s="452"/>
      <c r="O239" s="452"/>
      <c r="P239" s="452"/>
      <c r="Q239" s="453"/>
      <c r="R239" s="455"/>
      <c r="S239" s="455"/>
    </row>
    <row r="240" spans="1:19" ht="15" customHeight="1">
      <c r="A240" s="452"/>
      <c r="B240" s="452"/>
      <c r="C240" s="452"/>
      <c r="D240" s="452"/>
      <c r="E240" s="452"/>
      <c r="F240" s="452"/>
      <c r="G240" s="452"/>
      <c r="H240" s="452"/>
      <c r="I240" s="452"/>
      <c r="J240" s="453"/>
      <c r="K240" s="454"/>
      <c r="L240" s="452"/>
      <c r="M240" s="452"/>
      <c r="N240" s="452"/>
      <c r="O240" s="452"/>
      <c r="P240" s="452"/>
      <c r="Q240" s="453"/>
      <c r="R240" s="455"/>
      <c r="S240" s="455"/>
    </row>
    <row r="241" spans="1:19" ht="15" customHeight="1">
      <c r="A241" s="452"/>
      <c r="B241" s="452"/>
      <c r="C241" s="452"/>
      <c r="D241" s="452"/>
      <c r="E241" s="452"/>
      <c r="F241" s="452"/>
      <c r="G241" s="452"/>
      <c r="H241" s="452"/>
      <c r="I241" s="452"/>
      <c r="J241" s="453"/>
      <c r="K241" s="454"/>
      <c r="L241" s="452"/>
      <c r="M241" s="452"/>
      <c r="N241" s="452"/>
      <c r="O241" s="452"/>
      <c r="P241" s="452"/>
      <c r="Q241" s="453"/>
      <c r="R241" s="455"/>
      <c r="S241" s="455"/>
    </row>
    <row r="242" spans="1:19" ht="15" customHeight="1">
      <c r="A242" s="452"/>
      <c r="B242" s="452"/>
      <c r="C242" s="452"/>
      <c r="D242" s="452"/>
      <c r="E242" s="452"/>
      <c r="F242" s="452"/>
      <c r="G242" s="452"/>
      <c r="H242" s="452"/>
      <c r="I242" s="452"/>
      <c r="J242" s="453"/>
      <c r="K242" s="454"/>
      <c r="L242" s="452"/>
      <c r="M242" s="452"/>
      <c r="N242" s="452"/>
      <c r="O242" s="452"/>
      <c r="P242" s="452"/>
      <c r="Q242" s="453"/>
      <c r="R242" s="455"/>
      <c r="S242" s="455"/>
    </row>
    <row r="243" spans="1:19" ht="15" customHeight="1">
      <c r="A243" s="452"/>
      <c r="B243" s="452"/>
      <c r="C243" s="452"/>
      <c r="D243" s="452"/>
      <c r="E243" s="452"/>
      <c r="F243" s="452"/>
      <c r="G243" s="452"/>
      <c r="H243" s="452"/>
      <c r="I243" s="452"/>
      <c r="J243" s="453"/>
      <c r="K243" s="454"/>
      <c r="L243" s="452"/>
      <c r="M243" s="452"/>
      <c r="N243" s="452"/>
      <c r="O243" s="452"/>
      <c r="P243" s="452"/>
      <c r="Q243" s="453"/>
      <c r="R243" s="455"/>
      <c r="S243" s="455"/>
    </row>
    <row r="244" spans="1:19" ht="15" customHeight="1">
      <c r="A244" s="452"/>
      <c r="B244" s="452"/>
      <c r="C244" s="452"/>
      <c r="D244" s="452"/>
      <c r="E244" s="452"/>
      <c r="F244" s="452"/>
      <c r="G244" s="452"/>
      <c r="H244" s="452"/>
      <c r="I244" s="452"/>
      <c r="J244" s="453"/>
      <c r="K244" s="454"/>
      <c r="L244" s="452"/>
      <c r="M244" s="452"/>
      <c r="N244" s="452"/>
      <c r="O244" s="452"/>
      <c r="P244" s="452"/>
      <c r="Q244" s="453"/>
      <c r="R244" s="455"/>
      <c r="S244" s="455"/>
    </row>
    <row r="245" spans="1:19" ht="15" customHeight="1">
      <c r="A245" s="452"/>
      <c r="B245" s="452"/>
      <c r="C245" s="452"/>
      <c r="D245" s="452"/>
      <c r="E245" s="452"/>
      <c r="F245" s="452"/>
      <c r="G245" s="452"/>
      <c r="H245" s="452"/>
      <c r="I245" s="452"/>
      <c r="J245" s="453"/>
      <c r="K245" s="454"/>
      <c r="L245" s="452"/>
      <c r="M245" s="452"/>
      <c r="N245" s="452"/>
      <c r="O245" s="452"/>
      <c r="P245" s="452"/>
      <c r="Q245" s="453"/>
      <c r="R245" s="455"/>
      <c r="S245" s="455"/>
    </row>
    <row r="246" spans="1:19" ht="15" customHeight="1">
      <c r="A246" s="452"/>
      <c r="B246" s="452"/>
      <c r="C246" s="452"/>
      <c r="D246" s="452"/>
      <c r="E246" s="452"/>
      <c r="F246" s="452"/>
      <c r="G246" s="452"/>
      <c r="H246" s="452"/>
      <c r="I246" s="452"/>
      <c r="J246" s="453"/>
      <c r="K246" s="454"/>
      <c r="L246" s="452"/>
      <c r="M246" s="452"/>
      <c r="N246" s="452"/>
      <c r="O246" s="452"/>
      <c r="P246" s="452"/>
      <c r="Q246" s="453"/>
      <c r="R246" s="455"/>
      <c r="S246" s="455"/>
    </row>
    <row r="247" spans="1:19" ht="15" customHeight="1">
      <c r="A247" s="452"/>
      <c r="B247" s="452"/>
      <c r="C247" s="452"/>
      <c r="D247" s="452"/>
      <c r="E247" s="452"/>
      <c r="F247" s="452"/>
      <c r="G247" s="452"/>
      <c r="H247" s="452"/>
      <c r="I247" s="452"/>
      <c r="J247" s="453"/>
      <c r="K247" s="454"/>
      <c r="L247" s="452"/>
      <c r="M247" s="452"/>
      <c r="N247" s="452"/>
      <c r="O247" s="452"/>
      <c r="P247" s="452"/>
      <c r="Q247" s="453"/>
      <c r="R247" s="455"/>
      <c r="S247" s="455"/>
    </row>
    <row r="248" spans="1:19" ht="15" customHeight="1">
      <c r="A248" s="452"/>
      <c r="B248" s="452"/>
      <c r="C248" s="452"/>
      <c r="D248" s="452"/>
      <c r="E248" s="452"/>
      <c r="F248" s="452"/>
      <c r="G248" s="452"/>
      <c r="H248" s="452"/>
      <c r="I248" s="452"/>
      <c r="J248" s="453"/>
      <c r="K248" s="454"/>
      <c r="L248" s="452"/>
      <c r="M248" s="452"/>
      <c r="N248" s="452"/>
      <c r="O248" s="452"/>
      <c r="P248" s="452"/>
      <c r="Q248" s="453"/>
      <c r="R248" s="455"/>
      <c r="S248" s="455"/>
    </row>
    <row r="249" spans="1:19" ht="15" customHeight="1">
      <c r="A249" s="452"/>
      <c r="B249" s="452"/>
      <c r="C249" s="452"/>
      <c r="D249" s="452"/>
      <c r="E249" s="452"/>
      <c r="F249" s="452"/>
      <c r="G249" s="452"/>
      <c r="H249" s="452"/>
      <c r="I249" s="452"/>
      <c r="J249" s="453"/>
      <c r="K249" s="454"/>
      <c r="L249" s="452"/>
      <c r="M249" s="452"/>
      <c r="N249" s="452"/>
      <c r="O249" s="452"/>
      <c r="P249" s="452"/>
      <c r="Q249" s="453"/>
      <c r="R249" s="455"/>
      <c r="S249" s="455"/>
    </row>
    <row r="250" spans="1:19" ht="15" customHeight="1">
      <c r="A250" s="452"/>
      <c r="B250" s="452"/>
      <c r="C250" s="452"/>
      <c r="D250" s="452"/>
      <c r="E250" s="452"/>
      <c r="F250" s="452"/>
      <c r="G250" s="452"/>
      <c r="H250" s="452"/>
      <c r="I250" s="452"/>
      <c r="J250" s="453"/>
      <c r="K250" s="454"/>
      <c r="L250" s="452"/>
      <c r="M250" s="452"/>
      <c r="N250" s="452"/>
      <c r="O250" s="452"/>
      <c r="P250" s="452"/>
      <c r="Q250" s="453"/>
      <c r="R250" s="455"/>
      <c r="S250" s="455"/>
    </row>
    <row r="251" spans="1:19" ht="15" customHeight="1">
      <c r="A251" s="452"/>
      <c r="B251" s="452"/>
      <c r="C251" s="452"/>
      <c r="D251" s="452"/>
      <c r="E251" s="452"/>
      <c r="F251" s="452"/>
      <c r="G251" s="452"/>
      <c r="H251" s="452"/>
      <c r="I251" s="452"/>
      <c r="J251" s="453"/>
      <c r="K251" s="454"/>
      <c r="L251" s="452"/>
      <c r="M251" s="452"/>
      <c r="N251" s="452"/>
      <c r="O251" s="452"/>
      <c r="P251" s="452"/>
      <c r="Q251" s="453"/>
      <c r="R251" s="455"/>
      <c r="S251" s="455"/>
    </row>
    <row r="252" spans="1:19" ht="15" customHeight="1">
      <c r="A252" s="452"/>
      <c r="B252" s="452"/>
      <c r="C252" s="452"/>
      <c r="D252" s="452"/>
      <c r="E252" s="452"/>
      <c r="F252" s="452"/>
      <c r="G252" s="452"/>
      <c r="H252" s="452"/>
      <c r="I252" s="452"/>
      <c r="J252" s="453"/>
      <c r="K252" s="454"/>
      <c r="L252" s="452"/>
      <c r="M252" s="452"/>
      <c r="N252" s="452"/>
      <c r="O252" s="452"/>
      <c r="P252" s="452"/>
      <c r="Q252" s="453"/>
      <c r="R252" s="455"/>
      <c r="S252" s="455"/>
    </row>
    <row r="253" spans="1:19" ht="15" customHeight="1">
      <c r="A253" s="452"/>
      <c r="B253" s="452"/>
      <c r="C253" s="452"/>
      <c r="D253" s="452"/>
      <c r="E253" s="452"/>
      <c r="F253" s="452"/>
      <c r="G253" s="452"/>
      <c r="H253" s="452"/>
      <c r="I253" s="452"/>
      <c r="J253" s="453"/>
      <c r="K253" s="454"/>
      <c r="L253" s="452"/>
      <c r="M253" s="452"/>
      <c r="N253" s="452"/>
      <c r="O253" s="452"/>
      <c r="P253" s="452"/>
      <c r="Q253" s="453"/>
      <c r="R253" s="455"/>
      <c r="S253" s="455"/>
    </row>
    <row r="254" spans="1:19" ht="15" customHeight="1">
      <c r="A254" s="452"/>
      <c r="B254" s="452"/>
      <c r="C254" s="452"/>
      <c r="D254" s="452"/>
      <c r="E254" s="452"/>
      <c r="F254" s="452"/>
      <c r="G254" s="452"/>
      <c r="H254" s="452"/>
      <c r="I254" s="452"/>
      <c r="J254" s="453"/>
      <c r="K254" s="454"/>
      <c r="L254" s="452"/>
      <c r="M254" s="452"/>
      <c r="N254" s="452"/>
      <c r="O254" s="452"/>
      <c r="P254" s="452"/>
      <c r="Q254" s="453"/>
      <c r="R254" s="455"/>
      <c r="S254" s="455"/>
    </row>
    <row r="255" spans="1:19" ht="15" customHeight="1">
      <c r="A255" s="452"/>
      <c r="B255" s="452"/>
      <c r="C255" s="452"/>
      <c r="D255" s="452"/>
      <c r="E255" s="452"/>
      <c r="F255" s="452"/>
      <c r="G255" s="452"/>
      <c r="H255" s="452"/>
      <c r="I255" s="452"/>
      <c r="J255" s="453"/>
      <c r="K255" s="454"/>
      <c r="L255" s="452"/>
      <c r="M255" s="452"/>
      <c r="N255" s="452"/>
      <c r="O255" s="452"/>
      <c r="P255" s="452"/>
      <c r="Q255" s="453"/>
      <c r="R255" s="455"/>
      <c r="S255" s="455"/>
    </row>
    <row r="256" spans="1:19" ht="15" customHeight="1">
      <c r="A256" s="452"/>
      <c r="B256" s="452"/>
      <c r="C256" s="452"/>
      <c r="D256" s="452"/>
      <c r="E256" s="452"/>
      <c r="F256" s="452"/>
      <c r="G256" s="452"/>
      <c r="H256" s="452"/>
      <c r="I256" s="452"/>
      <c r="J256" s="453"/>
      <c r="K256" s="454"/>
      <c r="L256" s="452"/>
      <c r="M256" s="452"/>
      <c r="N256" s="452"/>
      <c r="O256" s="452"/>
      <c r="P256" s="452"/>
      <c r="Q256" s="453"/>
      <c r="R256" s="455"/>
      <c r="S256" s="455"/>
    </row>
    <row r="257" spans="1:19" ht="15" customHeight="1">
      <c r="A257" s="452"/>
      <c r="B257" s="452"/>
      <c r="C257" s="452"/>
      <c r="D257" s="452"/>
      <c r="E257" s="452"/>
      <c r="F257" s="452"/>
      <c r="G257" s="452"/>
      <c r="H257" s="452"/>
      <c r="I257" s="452"/>
      <c r="J257" s="453"/>
      <c r="K257" s="454"/>
      <c r="L257" s="452"/>
      <c r="M257" s="452"/>
      <c r="N257" s="452"/>
      <c r="O257" s="452"/>
      <c r="P257" s="452"/>
      <c r="Q257" s="453"/>
      <c r="R257" s="455"/>
      <c r="S257" s="455"/>
    </row>
    <row r="258" spans="1:19" ht="15" customHeight="1">
      <c r="A258" s="452"/>
      <c r="B258" s="452"/>
      <c r="C258" s="452"/>
      <c r="D258" s="452"/>
      <c r="E258" s="452"/>
      <c r="F258" s="452"/>
      <c r="G258" s="452"/>
      <c r="H258" s="452"/>
      <c r="I258" s="452"/>
      <c r="J258" s="453"/>
      <c r="K258" s="454"/>
      <c r="L258" s="452"/>
      <c r="M258" s="452"/>
      <c r="N258" s="452"/>
      <c r="O258" s="452"/>
      <c r="P258" s="452"/>
      <c r="Q258" s="453"/>
      <c r="R258" s="455"/>
      <c r="S258" s="455"/>
    </row>
    <row r="259" spans="1:19" ht="15" customHeight="1">
      <c r="A259" s="452"/>
      <c r="B259" s="452"/>
      <c r="C259" s="452"/>
      <c r="D259" s="452"/>
      <c r="E259" s="452"/>
      <c r="F259" s="452"/>
      <c r="G259" s="452"/>
      <c r="H259" s="452"/>
      <c r="I259" s="452"/>
      <c r="J259" s="453"/>
      <c r="K259" s="454"/>
      <c r="L259" s="452"/>
      <c r="M259" s="452"/>
      <c r="N259" s="452"/>
      <c r="O259" s="452"/>
      <c r="P259" s="452"/>
      <c r="Q259" s="453"/>
      <c r="R259" s="455"/>
      <c r="S259" s="455"/>
    </row>
    <row r="260" spans="1:19" ht="15" customHeight="1">
      <c r="A260" s="452"/>
      <c r="B260" s="452"/>
      <c r="C260" s="452"/>
      <c r="D260" s="452"/>
      <c r="E260" s="452"/>
      <c r="F260" s="452"/>
      <c r="G260" s="452"/>
      <c r="H260" s="452"/>
      <c r="I260" s="452"/>
      <c r="J260" s="453"/>
      <c r="K260" s="454"/>
      <c r="L260" s="452"/>
      <c r="M260" s="452"/>
      <c r="N260" s="452"/>
      <c r="O260" s="452"/>
      <c r="P260" s="452"/>
      <c r="Q260" s="453"/>
      <c r="R260" s="455"/>
      <c r="S260" s="455"/>
    </row>
    <row r="261" spans="1:19" ht="15" customHeight="1">
      <c r="A261" s="452"/>
      <c r="B261" s="452"/>
      <c r="C261" s="452"/>
      <c r="D261" s="452"/>
      <c r="E261" s="452"/>
      <c r="F261" s="452"/>
      <c r="G261" s="452"/>
      <c r="H261" s="452"/>
      <c r="I261" s="452"/>
      <c r="J261" s="453"/>
      <c r="K261" s="454"/>
      <c r="L261" s="452"/>
      <c r="M261" s="452"/>
      <c r="N261" s="452"/>
      <c r="O261" s="452"/>
      <c r="P261" s="452"/>
      <c r="Q261" s="453"/>
      <c r="R261" s="455"/>
      <c r="S261" s="455"/>
    </row>
    <row r="262" spans="1:19" ht="15" customHeight="1">
      <c r="A262" s="452"/>
      <c r="B262" s="452"/>
      <c r="C262" s="452"/>
      <c r="D262" s="452"/>
      <c r="E262" s="452"/>
      <c r="F262" s="452"/>
      <c r="G262" s="452"/>
      <c r="H262" s="452"/>
      <c r="I262" s="452"/>
      <c r="J262" s="453"/>
      <c r="K262" s="454"/>
      <c r="L262" s="452"/>
      <c r="M262" s="452"/>
      <c r="N262" s="452"/>
      <c r="O262" s="452"/>
      <c r="P262" s="452"/>
      <c r="Q262" s="453"/>
      <c r="R262" s="455"/>
      <c r="S262" s="455"/>
    </row>
    <row r="263" spans="1:19" ht="15" customHeight="1">
      <c r="A263" s="452"/>
      <c r="B263" s="452"/>
      <c r="C263" s="452"/>
      <c r="D263" s="452"/>
      <c r="E263" s="452"/>
      <c r="F263" s="452"/>
      <c r="G263" s="452"/>
      <c r="H263" s="452"/>
      <c r="I263" s="452"/>
      <c r="J263" s="453"/>
      <c r="K263" s="454"/>
      <c r="L263" s="452"/>
      <c r="M263" s="452"/>
      <c r="N263" s="452"/>
      <c r="O263" s="452"/>
      <c r="P263" s="452"/>
      <c r="Q263" s="453"/>
      <c r="R263" s="455"/>
      <c r="S263" s="455"/>
    </row>
    <row r="264" spans="1:19" ht="15" customHeight="1">
      <c r="A264" s="452"/>
      <c r="B264" s="452"/>
      <c r="C264" s="452"/>
      <c r="D264" s="452"/>
      <c r="E264" s="452"/>
      <c r="F264" s="452"/>
      <c r="G264" s="452"/>
      <c r="H264" s="452"/>
      <c r="I264" s="452"/>
      <c r="J264" s="453"/>
      <c r="K264" s="454"/>
      <c r="L264" s="452"/>
      <c r="M264" s="452"/>
      <c r="N264" s="452"/>
      <c r="O264" s="452"/>
      <c r="P264" s="452"/>
      <c r="Q264" s="453"/>
      <c r="R264" s="455"/>
      <c r="S264" s="455"/>
    </row>
    <row r="265" spans="1:19" ht="15" customHeight="1">
      <c r="A265" s="452"/>
      <c r="B265" s="452"/>
      <c r="C265" s="452"/>
      <c r="D265" s="452"/>
      <c r="E265" s="452"/>
      <c r="F265" s="452"/>
      <c r="G265" s="452"/>
      <c r="H265" s="452"/>
      <c r="I265" s="452"/>
      <c r="J265" s="453"/>
      <c r="K265" s="454"/>
      <c r="L265" s="452"/>
      <c r="M265" s="452"/>
      <c r="N265" s="452"/>
      <c r="O265" s="452"/>
      <c r="P265" s="452"/>
      <c r="Q265" s="453"/>
      <c r="R265" s="455"/>
      <c r="S265" s="455"/>
    </row>
    <row r="266" spans="1:19" ht="15" customHeight="1">
      <c r="A266" s="452"/>
      <c r="B266" s="452"/>
      <c r="C266" s="452"/>
      <c r="D266" s="452"/>
      <c r="E266" s="452"/>
      <c r="F266" s="452"/>
      <c r="G266" s="452"/>
      <c r="H266" s="452"/>
      <c r="I266" s="452"/>
      <c r="J266" s="453"/>
      <c r="K266" s="454"/>
      <c r="L266" s="452"/>
      <c r="M266" s="452"/>
      <c r="N266" s="452"/>
      <c r="O266" s="452"/>
      <c r="P266" s="452"/>
      <c r="Q266" s="453"/>
      <c r="R266" s="455"/>
      <c r="S266" s="455"/>
    </row>
    <row r="267" spans="1:19" ht="15" customHeight="1">
      <c r="A267" s="452"/>
      <c r="B267" s="452"/>
      <c r="C267" s="452"/>
      <c r="D267" s="452"/>
      <c r="E267" s="452"/>
      <c r="F267" s="452"/>
      <c r="G267" s="452"/>
      <c r="H267" s="452"/>
      <c r="I267" s="452"/>
      <c r="J267" s="453"/>
      <c r="K267" s="454"/>
      <c r="L267" s="452"/>
      <c r="M267" s="452"/>
      <c r="N267" s="452"/>
      <c r="O267" s="452"/>
      <c r="P267" s="452"/>
      <c r="Q267" s="453"/>
      <c r="R267" s="455"/>
      <c r="S267" s="455"/>
    </row>
    <row r="268" spans="1:19" ht="15" customHeight="1">
      <c r="A268" s="452"/>
      <c r="B268" s="452"/>
      <c r="C268" s="452"/>
      <c r="D268" s="452"/>
      <c r="E268" s="452"/>
      <c r="F268" s="452"/>
      <c r="G268" s="452"/>
      <c r="H268" s="452"/>
      <c r="I268" s="452"/>
      <c r="J268" s="453"/>
      <c r="K268" s="454"/>
      <c r="L268" s="452"/>
      <c r="M268" s="452"/>
      <c r="N268" s="452"/>
      <c r="O268" s="452"/>
      <c r="P268" s="452"/>
      <c r="Q268" s="453"/>
      <c r="R268" s="455"/>
      <c r="S268" s="455"/>
    </row>
    <row r="269" spans="1:19" ht="15" customHeight="1">
      <c r="A269" s="452"/>
      <c r="B269" s="452"/>
      <c r="C269" s="452"/>
      <c r="D269" s="452"/>
      <c r="E269" s="452"/>
      <c r="F269" s="452"/>
      <c r="G269" s="452"/>
      <c r="H269" s="452"/>
      <c r="I269" s="452"/>
      <c r="J269" s="453"/>
      <c r="K269" s="454"/>
      <c r="L269" s="452"/>
      <c r="M269" s="452"/>
      <c r="N269" s="452"/>
      <c r="O269" s="452"/>
      <c r="P269" s="452"/>
      <c r="Q269" s="453"/>
      <c r="R269" s="455"/>
      <c r="S269" s="455"/>
    </row>
    <row r="270" spans="1:19" ht="15" customHeight="1">
      <c r="A270" s="452"/>
      <c r="B270" s="452"/>
      <c r="C270" s="452"/>
      <c r="D270" s="452"/>
      <c r="E270" s="452"/>
      <c r="F270" s="452"/>
      <c r="G270" s="452"/>
      <c r="H270" s="452"/>
      <c r="I270" s="452"/>
      <c r="J270" s="453"/>
      <c r="K270" s="454"/>
      <c r="L270" s="452"/>
      <c r="M270" s="452"/>
      <c r="N270" s="452"/>
      <c r="O270" s="452"/>
      <c r="P270" s="452"/>
      <c r="Q270" s="453"/>
      <c r="R270" s="455"/>
      <c r="S270" s="455"/>
    </row>
    <row r="271" spans="1:19" ht="15" customHeight="1">
      <c r="A271" s="452"/>
      <c r="B271" s="452"/>
      <c r="C271" s="452"/>
      <c r="D271" s="452"/>
      <c r="E271" s="452"/>
      <c r="F271" s="452"/>
      <c r="G271" s="452"/>
      <c r="H271" s="452"/>
      <c r="I271" s="452"/>
      <c r="J271" s="453"/>
      <c r="K271" s="454"/>
      <c r="L271" s="452"/>
      <c r="M271" s="452"/>
      <c r="N271" s="452"/>
      <c r="O271" s="452"/>
      <c r="P271" s="452"/>
      <c r="Q271" s="453"/>
      <c r="R271" s="455"/>
      <c r="S271" s="455"/>
    </row>
    <row r="272" spans="1:19" ht="15" customHeight="1">
      <c r="A272" s="452"/>
      <c r="B272" s="452"/>
      <c r="C272" s="452"/>
      <c r="D272" s="452"/>
      <c r="E272" s="452"/>
      <c r="F272" s="452"/>
      <c r="G272" s="452"/>
      <c r="H272" s="452"/>
      <c r="I272" s="452"/>
      <c r="J272" s="453"/>
      <c r="K272" s="454"/>
      <c r="L272" s="452"/>
      <c r="M272" s="452"/>
      <c r="N272" s="452"/>
      <c r="O272" s="452"/>
      <c r="P272" s="452"/>
      <c r="Q272" s="453"/>
      <c r="R272" s="455"/>
      <c r="S272" s="455"/>
    </row>
    <row r="273" spans="1:19" ht="15" customHeight="1">
      <c r="A273" s="452"/>
      <c r="B273" s="452"/>
      <c r="C273" s="452"/>
      <c r="D273" s="452"/>
      <c r="E273" s="452"/>
      <c r="F273" s="452"/>
      <c r="G273" s="452"/>
      <c r="H273" s="452"/>
      <c r="I273" s="452"/>
      <c r="J273" s="453"/>
      <c r="K273" s="454"/>
      <c r="L273" s="452"/>
      <c r="M273" s="452"/>
      <c r="N273" s="452"/>
      <c r="O273" s="452"/>
      <c r="P273" s="452"/>
      <c r="Q273" s="453"/>
      <c r="R273" s="455"/>
      <c r="S273" s="455"/>
    </row>
    <row r="274" spans="1:19" ht="15" customHeight="1">
      <c r="A274" s="452"/>
      <c r="B274" s="452"/>
      <c r="C274" s="452"/>
      <c r="D274" s="452"/>
      <c r="E274" s="452"/>
      <c r="F274" s="452"/>
      <c r="G274" s="452"/>
      <c r="H274" s="452"/>
      <c r="I274" s="452"/>
      <c r="J274" s="453"/>
      <c r="K274" s="454"/>
      <c r="L274" s="452"/>
      <c r="M274" s="452"/>
      <c r="N274" s="452"/>
      <c r="O274" s="452"/>
      <c r="P274" s="452"/>
      <c r="Q274" s="453"/>
      <c r="R274" s="455"/>
      <c r="S274" s="455"/>
    </row>
    <row r="275" spans="1:19" ht="15" customHeight="1">
      <c r="A275" s="452"/>
      <c r="B275" s="452"/>
      <c r="C275" s="452"/>
      <c r="D275" s="452"/>
      <c r="E275" s="452"/>
      <c r="F275" s="452"/>
      <c r="G275" s="452"/>
      <c r="H275" s="452"/>
      <c r="I275" s="452"/>
      <c r="J275" s="453"/>
      <c r="K275" s="454"/>
      <c r="L275" s="452"/>
      <c r="M275" s="452"/>
      <c r="N275" s="452"/>
      <c r="O275" s="452"/>
      <c r="P275" s="452"/>
      <c r="Q275" s="453"/>
      <c r="R275" s="455"/>
      <c r="S275" s="455"/>
    </row>
    <row r="276" spans="1:19" ht="15" customHeight="1">
      <c r="A276" s="452"/>
      <c r="B276" s="452"/>
      <c r="C276" s="452"/>
      <c r="D276" s="452"/>
      <c r="E276" s="452"/>
      <c r="F276" s="452"/>
      <c r="G276" s="452"/>
      <c r="H276" s="452"/>
      <c r="I276" s="452"/>
      <c r="J276" s="453"/>
      <c r="K276" s="454"/>
      <c r="L276" s="452"/>
      <c r="M276" s="452"/>
      <c r="N276" s="452"/>
      <c r="O276" s="452"/>
      <c r="P276" s="452"/>
      <c r="Q276" s="453"/>
      <c r="R276" s="455"/>
      <c r="S276" s="455"/>
    </row>
    <row r="277" spans="1:19" ht="15" customHeight="1">
      <c r="A277" s="452"/>
      <c r="B277" s="452"/>
      <c r="C277" s="452"/>
      <c r="D277" s="452"/>
      <c r="E277" s="452"/>
      <c r="F277" s="452"/>
      <c r="G277" s="452"/>
      <c r="H277" s="452"/>
      <c r="I277" s="452"/>
      <c r="J277" s="453"/>
      <c r="K277" s="454"/>
      <c r="L277" s="452"/>
      <c r="M277" s="452"/>
      <c r="N277" s="452"/>
      <c r="O277" s="452"/>
      <c r="P277" s="452"/>
      <c r="Q277" s="453"/>
      <c r="R277" s="455"/>
      <c r="S277" s="455"/>
    </row>
    <row r="278" spans="1:19" ht="15" customHeight="1">
      <c r="A278" s="452"/>
      <c r="B278" s="452"/>
      <c r="C278" s="452"/>
      <c r="D278" s="452"/>
      <c r="E278" s="452"/>
      <c r="F278" s="452"/>
      <c r="G278" s="452"/>
      <c r="H278" s="452"/>
      <c r="I278" s="452"/>
      <c r="J278" s="453"/>
      <c r="K278" s="454"/>
      <c r="L278" s="452"/>
      <c r="M278" s="452"/>
      <c r="N278" s="452"/>
      <c r="O278" s="452"/>
      <c r="P278" s="452"/>
      <c r="Q278" s="453"/>
      <c r="R278" s="455"/>
      <c r="S278" s="455"/>
    </row>
    <row r="279" spans="1:19" ht="15" customHeight="1">
      <c r="A279" s="452"/>
      <c r="B279" s="452"/>
      <c r="C279" s="452"/>
      <c r="D279" s="452"/>
      <c r="E279" s="452"/>
      <c r="F279" s="452"/>
      <c r="G279" s="452"/>
      <c r="H279" s="452"/>
      <c r="I279" s="452"/>
      <c r="J279" s="453"/>
      <c r="K279" s="454"/>
      <c r="L279" s="452"/>
      <c r="M279" s="452"/>
      <c r="N279" s="452"/>
      <c r="O279" s="452"/>
      <c r="P279" s="452"/>
      <c r="Q279" s="453"/>
      <c r="R279" s="455"/>
      <c r="S279" s="455"/>
    </row>
    <row r="280" spans="1:19" ht="15" customHeight="1">
      <c r="A280" s="452"/>
      <c r="B280" s="452"/>
      <c r="C280" s="452"/>
      <c r="D280" s="452"/>
      <c r="E280" s="452"/>
      <c r="F280" s="452"/>
      <c r="G280" s="452"/>
      <c r="H280" s="452"/>
      <c r="I280" s="452"/>
      <c r="J280" s="453"/>
      <c r="K280" s="454"/>
      <c r="L280" s="452"/>
      <c r="M280" s="452"/>
      <c r="N280" s="452"/>
      <c r="O280" s="452"/>
      <c r="P280" s="452"/>
      <c r="Q280" s="453"/>
      <c r="R280" s="455"/>
      <c r="S280" s="455"/>
    </row>
    <row r="281" spans="1:19" ht="15" customHeight="1">
      <c r="A281" s="452"/>
      <c r="B281" s="452"/>
      <c r="C281" s="452"/>
      <c r="D281" s="452"/>
      <c r="E281" s="452"/>
      <c r="F281" s="452"/>
      <c r="G281" s="452"/>
      <c r="H281" s="452"/>
      <c r="I281" s="452"/>
      <c r="J281" s="453"/>
      <c r="K281" s="454"/>
      <c r="L281" s="452"/>
      <c r="M281" s="452"/>
      <c r="N281" s="452"/>
      <c r="O281" s="452"/>
      <c r="P281" s="452"/>
      <c r="Q281" s="453"/>
      <c r="R281" s="455"/>
      <c r="S281" s="455"/>
    </row>
    <row r="282" spans="1:19" ht="15" customHeight="1">
      <c r="A282" s="452"/>
      <c r="B282" s="452"/>
      <c r="C282" s="452"/>
      <c r="D282" s="452"/>
      <c r="E282" s="452"/>
      <c r="F282" s="452"/>
      <c r="G282" s="452"/>
      <c r="H282" s="452"/>
      <c r="I282" s="452"/>
      <c r="J282" s="453"/>
      <c r="K282" s="454"/>
      <c r="L282" s="452"/>
      <c r="M282" s="452"/>
      <c r="N282" s="452"/>
      <c r="O282" s="452"/>
      <c r="P282" s="452"/>
      <c r="Q282" s="453"/>
      <c r="R282" s="455"/>
      <c r="S282" s="455"/>
    </row>
    <row r="283" spans="1:19" ht="15" customHeight="1">
      <c r="A283" s="452"/>
      <c r="B283" s="452"/>
      <c r="C283" s="452"/>
      <c r="D283" s="452"/>
      <c r="E283" s="452"/>
      <c r="F283" s="452"/>
      <c r="G283" s="452"/>
      <c r="H283" s="452"/>
      <c r="I283" s="452"/>
      <c r="J283" s="453"/>
      <c r="K283" s="454"/>
      <c r="L283" s="452"/>
      <c r="M283" s="452"/>
      <c r="N283" s="452"/>
      <c r="O283" s="452"/>
      <c r="P283" s="452"/>
      <c r="Q283" s="453"/>
      <c r="R283" s="455"/>
      <c r="S283" s="455"/>
    </row>
    <row r="284" spans="1:19" ht="15" customHeight="1">
      <c r="A284" s="452"/>
      <c r="B284" s="452"/>
      <c r="C284" s="452"/>
      <c r="D284" s="452"/>
      <c r="E284" s="452"/>
      <c r="F284" s="452"/>
      <c r="G284" s="452"/>
      <c r="H284" s="452"/>
      <c r="I284" s="452"/>
      <c r="J284" s="453"/>
      <c r="K284" s="454"/>
      <c r="L284" s="452"/>
      <c r="M284" s="452"/>
      <c r="N284" s="452"/>
      <c r="O284" s="452"/>
      <c r="P284" s="452"/>
      <c r="Q284" s="453"/>
      <c r="R284" s="455"/>
      <c r="S284" s="455"/>
    </row>
    <row r="285" spans="1:19" ht="15" customHeight="1">
      <c r="A285" s="452"/>
      <c r="B285" s="452"/>
      <c r="C285" s="452"/>
      <c r="D285" s="452"/>
      <c r="E285" s="452"/>
      <c r="F285" s="452"/>
      <c r="G285" s="452"/>
      <c r="H285" s="452"/>
      <c r="I285" s="452"/>
      <c r="J285" s="453"/>
      <c r="K285" s="454"/>
      <c r="L285" s="452"/>
      <c r="M285" s="452"/>
      <c r="N285" s="452"/>
      <c r="O285" s="452"/>
      <c r="P285" s="452"/>
      <c r="Q285" s="453"/>
      <c r="R285" s="455"/>
      <c r="S285" s="455"/>
    </row>
    <row r="286" spans="1:19" ht="15" customHeight="1">
      <c r="A286" s="452"/>
      <c r="B286" s="452"/>
      <c r="C286" s="452"/>
      <c r="D286" s="452"/>
      <c r="E286" s="452"/>
      <c r="F286" s="452"/>
      <c r="G286" s="452"/>
      <c r="H286" s="452"/>
      <c r="I286" s="452"/>
      <c r="J286" s="453"/>
      <c r="K286" s="454"/>
      <c r="L286" s="452"/>
      <c r="M286" s="452"/>
      <c r="N286" s="452"/>
      <c r="O286" s="452"/>
      <c r="P286" s="452"/>
      <c r="Q286" s="453"/>
      <c r="R286" s="455"/>
      <c r="S286" s="455"/>
    </row>
    <row r="287" spans="1:19" ht="15" customHeight="1">
      <c r="A287" s="452"/>
      <c r="B287" s="452"/>
      <c r="C287" s="452"/>
      <c r="D287" s="452"/>
      <c r="E287" s="452"/>
      <c r="F287" s="452"/>
      <c r="G287" s="452"/>
      <c r="H287" s="452"/>
      <c r="I287" s="452"/>
      <c r="J287" s="453"/>
      <c r="K287" s="454"/>
      <c r="L287" s="452"/>
      <c r="M287" s="452"/>
      <c r="N287" s="452"/>
      <c r="O287" s="452"/>
      <c r="P287" s="452"/>
      <c r="Q287" s="453"/>
      <c r="R287" s="455"/>
      <c r="S287" s="455"/>
    </row>
    <row r="288" spans="1:19" ht="15" customHeight="1">
      <c r="A288" s="452"/>
      <c r="B288" s="452"/>
      <c r="C288" s="452"/>
      <c r="D288" s="452"/>
      <c r="E288" s="452"/>
      <c r="F288" s="452"/>
      <c r="G288" s="452"/>
      <c r="H288" s="452"/>
      <c r="I288" s="452"/>
      <c r="J288" s="453"/>
      <c r="K288" s="454"/>
      <c r="L288" s="452"/>
      <c r="M288" s="452"/>
      <c r="N288" s="452"/>
      <c r="O288" s="452"/>
      <c r="P288" s="452"/>
      <c r="Q288" s="453"/>
      <c r="R288" s="455"/>
      <c r="S288" s="455"/>
    </row>
    <row r="289" spans="1:19" ht="15" customHeight="1">
      <c r="A289" s="452"/>
      <c r="B289" s="452"/>
      <c r="C289" s="452"/>
      <c r="D289" s="452"/>
      <c r="E289" s="452"/>
      <c r="F289" s="452"/>
      <c r="G289" s="452"/>
      <c r="H289" s="452"/>
      <c r="I289" s="452"/>
      <c r="J289" s="453"/>
      <c r="K289" s="454"/>
      <c r="L289" s="452"/>
      <c r="M289" s="452"/>
      <c r="N289" s="452"/>
      <c r="O289" s="452"/>
      <c r="P289" s="452"/>
      <c r="Q289" s="453"/>
      <c r="R289" s="455"/>
      <c r="S289" s="455"/>
    </row>
    <row r="290" spans="1:19" ht="15" customHeight="1">
      <c r="A290" s="452"/>
      <c r="B290" s="452"/>
      <c r="C290" s="452"/>
      <c r="D290" s="452"/>
      <c r="E290" s="452"/>
      <c r="F290" s="452"/>
      <c r="G290" s="452"/>
      <c r="H290" s="452"/>
      <c r="I290" s="452"/>
      <c r="J290" s="453"/>
      <c r="K290" s="454"/>
      <c r="L290" s="452"/>
      <c r="M290" s="452"/>
      <c r="N290" s="452"/>
      <c r="O290" s="452"/>
      <c r="P290" s="452"/>
      <c r="Q290" s="453"/>
      <c r="R290" s="455"/>
      <c r="S290" s="455"/>
    </row>
    <row r="291" spans="1:19" ht="15" customHeight="1">
      <c r="A291" s="452"/>
      <c r="B291" s="452"/>
      <c r="C291" s="452"/>
      <c r="D291" s="452"/>
      <c r="E291" s="452"/>
      <c r="F291" s="452"/>
      <c r="G291" s="452"/>
      <c r="H291" s="452"/>
      <c r="I291" s="452"/>
      <c r="J291" s="453"/>
      <c r="K291" s="454"/>
      <c r="L291" s="452"/>
      <c r="M291" s="452"/>
      <c r="N291" s="452"/>
      <c r="O291" s="452"/>
      <c r="P291" s="452"/>
      <c r="Q291" s="453"/>
      <c r="R291" s="455"/>
      <c r="S291" s="455"/>
    </row>
    <row r="292" spans="1:19" ht="15" customHeight="1">
      <c r="A292" s="452"/>
      <c r="B292" s="452"/>
      <c r="C292" s="452"/>
      <c r="D292" s="452"/>
      <c r="E292" s="452"/>
      <c r="F292" s="452"/>
      <c r="G292" s="452"/>
      <c r="H292" s="452"/>
      <c r="I292" s="452"/>
      <c r="J292" s="453"/>
      <c r="K292" s="454"/>
      <c r="L292" s="452"/>
      <c r="M292" s="452"/>
      <c r="N292" s="452"/>
      <c r="O292" s="452"/>
      <c r="P292" s="452"/>
      <c r="Q292" s="453"/>
      <c r="R292" s="455"/>
      <c r="S292" s="455"/>
    </row>
    <row r="293" spans="1:19" ht="15" customHeight="1">
      <c r="A293" s="452"/>
      <c r="B293" s="452"/>
      <c r="C293" s="452"/>
      <c r="D293" s="452"/>
      <c r="E293" s="452"/>
      <c r="F293" s="452"/>
      <c r="G293" s="452"/>
      <c r="H293" s="452"/>
      <c r="I293" s="452"/>
      <c r="J293" s="453"/>
      <c r="K293" s="454"/>
      <c r="L293" s="452"/>
      <c r="M293" s="452"/>
      <c r="N293" s="452"/>
      <c r="O293" s="452"/>
      <c r="P293" s="452"/>
      <c r="Q293" s="453"/>
      <c r="R293" s="455"/>
      <c r="S293" s="455"/>
    </row>
    <row r="294" spans="1:19" ht="15" customHeight="1">
      <c r="A294" s="452"/>
      <c r="B294" s="452"/>
      <c r="C294" s="452"/>
      <c r="D294" s="452"/>
      <c r="E294" s="452"/>
      <c r="F294" s="452"/>
      <c r="G294" s="452"/>
      <c r="H294" s="452"/>
      <c r="I294" s="452"/>
      <c r="J294" s="453"/>
      <c r="K294" s="454"/>
      <c r="L294" s="452"/>
      <c r="M294" s="452"/>
      <c r="N294" s="452"/>
      <c r="O294" s="452"/>
      <c r="P294" s="452"/>
      <c r="Q294" s="453"/>
      <c r="R294" s="455"/>
      <c r="S294" s="455"/>
    </row>
    <row r="295" spans="1:19" ht="15" customHeight="1">
      <c r="A295" s="452"/>
      <c r="B295" s="452"/>
      <c r="C295" s="452"/>
      <c r="D295" s="452"/>
      <c r="E295" s="452"/>
      <c r="F295" s="452"/>
      <c r="G295" s="452"/>
      <c r="H295" s="452"/>
      <c r="I295" s="452"/>
      <c r="J295" s="453"/>
      <c r="K295" s="454"/>
      <c r="L295" s="452"/>
      <c r="M295" s="452"/>
      <c r="N295" s="452"/>
      <c r="O295" s="452"/>
      <c r="P295" s="452"/>
      <c r="Q295" s="453"/>
      <c r="R295" s="455"/>
      <c r="S295" s="455"/>
    </row>
    <row r="296" spans="1:19" ht="15" customHeight="1">
      <c r="A296" s="452"/>
      <c r="B296" s="452"/>
      <c r="C296" s="452"/>
      <c r="D296" s="452"/>
      <c r="E296" s="452"/>
      <c r="F296" s="452"/>
      <c r="G296" s="452"/>
      <c r="H296" s="452"/>
      <c r="I296" s="452"/>
      <c r="J296" s="453"/>
      <c r="K296" s="454"/>
      <c r="L296" s="452"/>
      <c r="M296" s="452"/>
      <c r="N296" s="452"/>
      <c r="O296" s="452"/>
      <c r="P296" s="452"/>
      <c r="Q296" s="453"/>
      <c r="R296" s="455"/>
      <c r="S296" s="455"/>
    </row>
    <row r="297" spans="1:19" ht="15" customHeight="1">
      <c r="A297" s="452"/>
      <c r="B297" s="452"/>
      <c r="C297" s="452"/>
      <c r="D297" s="452"/>
      <c r="E297" s="452"/>
      <c r="F297" s="452"/>
      <c r="G297" s="452"/>
      <c r="H297" s="452"/>
      <c r="I297" s="452"/>
      <c r="J297" s="453"/>
      <c r="K297" s="454"/>
      <c r="L297" s="452"/>
      <c r="M297" s="452"/>
      <c r="N297" s="452"/>
      <c r="O297" s="452"/>
      <c r="P297" s="452"/>
      <c r="Q297" s="453"/>
      <c r="R297" s="455"/>
      <c r="S297" s="455"/>
    </row>
    <row r="298" spans="1:19" ht="15" customHeight="1">
      <c r="A298" s="452"/>
      <c r="B298" s="452"/>
      <c r="C298" s="452"/>
      <c r="D298" s="452"/>
      <c r="E298" s="452"/>
      <c r="F298" s="452"/>
      <c r="G298" s="452"/>
      <c r="H298" s="452"/>
      <c r="I298" s="452"/>
      <c r="J298" s="453"/>
      <c r="K298" s="454"/>
      <c r="L298" s="452"/>
      <c r="M298" s="452"/>
      <c r="N298" s="452"/>
      <c r="O298" s="452"/>
      <c r="P298" s="452"/>
      <c r="Q298" s="453"/>
      <c r="R298" s="455"/>
      <c r="S298" s="455"/>
    </row>
    <row r="299" spans="1:19" ht="15" customHeight="1">
      <c r="A299" s="452"/>
      <c r="B299" s="452"/>
      <c r="C299" s="452"/>
      <c r="D299" s="452"/>
      <c r="E299" s="452"/>
      <c r="F299" s="452"/>
      <c r="G299" s="452"/>
      <c r="H299" s="452"/>
      <c r="I299" s="452"/>
      <c r="J299" s="453"/>
      <c r="K299" s="454"/>
      <c r="L299" s="452"/>
      <c r="M299" s="452"/>
      <c r="N299" s="452"/>
      <c r="O299" s="452"/>
      <c r="P299" s="452"/>
      <c r="Q299" s="453"/>
      <c r="R299" s="455"/>
      <c r="S299" s="455"/>
    </row>
    <row r="300" spans="1:19" ht="15" customHeight="1">
      <c r="A300" s="452"/>
      <c r="B300" s="452"/>
      <c r="C300" s="452"/>
      <c r="D300" s="452"/>
      <c r="E300" s="452"/>
      <c r="F300" s="452"/>
      <c r="G300" s="452"/>
      <c r="H300" s="452"/>
      <c r="I300" s="452"/>
      <c r="J300" s="453"/>
      <c r="K300" s="454"/>
      <c r="L300" s="452"/>
      <c r="M300" s="452"/>
      <c r="N300" s="452"/>
      <c r="O300" s="452"/>
      <c r="P300" s="452"/>
      <c r="Q300" s="453"/>
      <c r="R300" s="455"/>
      <c r="S300" s="455"/>
    </row>
    <row r="301" spans="1:19" ht="15" customHeight="1">
      <c r="A301" s="452"/>
      <c r="B301" s="452"/>
      <c r="C301" s="452"/>
      <c r="D301" s="452"/>
      <c r="E301" s="452"/>
      <c r="F301" s="452"/>
      <c r="G301" s="452"/>
      <c r="H301" s="452"/>
      <c r="I301" s="452"/>
      <c r="J301" s="453"/>
      <c r="K301" s="454"/>
      <c r="L301" s="452"/>
      <c r="M301" s="452"/>
      <c r="N301" s="452"/>
      <c r="O301" s="452"/>
      <c r="P301" s="452"/>
      <c r="Q301" s="453"/>
      <c r="R301" s="455"/>
      <c r="S301" s="455"/>
    </row>
    <row r="302" spans="1:19" ht="15" customHeight="1">
      <c r="A302" s="452"/>
      <c r="B302" s="452"/>
      <c r="C302" s="452"/>
      <c r="D302" s="452"/>
      <c r="E302" s="452"/>
      <c r="F302" s="452"/>
      <c r="G302" s="452"/>
      <c r="H302" s="452"/>
      <c r="I302" s="452"/>
      <c r="J302" s="453"/>
      <c r="K302" s="454"/>
      <c r="L302" s="452"/>
      <c r="M302" s="452"/>
      <c r="N302" s="452"/>
      <c r="O302" s="452"/>
      <c r="P302" s="452"/>
      <c r="Q302" s="453"/>
      <c r="R302" s="455"/>
      <c r="S302" s="455"/>
    </row>
    <row r="303" spans="1:19" ht="15" customHeight="1">
      <c r="A303" s="452"/>
      <c r="B303" s="452"/>
      <c r="C303" s="452"/>
      <c r="D303" s="452"/>
      <c r="E303" s="452"/>
      <c r="F303" s="452"/>
      <c r="G303" s="452"/>
      <c r="H303" s="452"/>
      <c r="I303" s="452"/>
      <c r="J303" s="453"/>
      <c r="K303" s="454"/>
      <c r="L303" s="452"/>
      <c r="M303" s="452"/>
      <c r="N303" s="452"/>
      <c r="O303" s="452"/>
      <c r="P303" s="452"/>
      <c r="Q303" s="453"/>
      <c r="R303" s="455"/>
      <c r="S303" s="455"/>
    </row>
    <row r="304" spans="1:19" ht="15" customHeight="1">
      <c r="A304" s="452"/>
      <c r="B304" s="452"/>
      <c r="C304" s="452"/>
      <c r="D304" s="452"/>
      <c r="E304" s="452"/>
      <c r="F304" s="452"/>
      <c r="G304" s="452"/>
      <c r="H304" s="452"/>
      <c r="I304" s="452"/>
      <c r="J304" s="453"/>
      <c r="K304" s="454"/>
      <c r="L304" s="452"/>
      <c r="M304" s="452"/>
      <c r="N304" s="452"/>
      <c r="O304" s="452"/>
      <c r="P304" s="452"/>
      <c r="Q304" s="453"/>
      <c r="R304" s="455"/>
      <c r="S304" s="455"/>
    </row>
    <row r="305" spans="1:19" ht="15" customHeight="1">
      <c r="A305" s="452"/>
      <c r="B305" s="452"/>
      <c r="C305" s="452"/>
      <c r="D305" s="452"/>
      <c r="E305" s="452"/>
      <c r="F305" s="452"/>
      <c r="G305" s="452"/>
      <c r="H305" s="452"/>
      <c r="I305" s="452"/>
      <c r="J305" s="453"/>
      <c r="K305" s="454"/>
      <c r="L305" s="452"/>
      <c r="M305" s="452"/>
      <c r="N305" s="452"/>
      <c r="O305" s="452"/>
      <c r="P305" s="452"/>
      <c r="Q305" s="453"/>
      <c r="R305" s="455"/>
      <c r="S305" s="455"/>
    </row>
    <row r="306" spans="1:19" ht="15" customHeight="1">
      <c r="A306" s="452"/>
      <c r="B306" s="452"/>
      <c r="C306" s="452"/>
      <c r="D306" s="452"/>
      <c r="E306" s="452"/>
      <c r="F306" s="452"/>
      <c r="G306" s="452"/>
      <c r="H306" s="452"/>
      <c r="I306" s="452"/>
      <c r="J306" s="453"/>
      <c r="K306" s="454"/>
      <c r="L306" s="452"/>
      <c r="M306" s="452"/>
      <c r="N306" s="452"/>
      <c r="O306" s="452"/>
      <c r="P306" s="452"/>
      <c r="Q306" s="453"/>
      <c r="R306" s="455"/>
      <c r="S306" s="455"/>
    </row>
    <row r="307" spans="1:19" ht="15" customHeight="1">
      <c r="A307" s="452"/>
      <c r="B307" s="452"/>
      <c r="C307" s="452"/>
      <c r="D307" s="452"/>
      <c r="E307" s="452"/>
      <c r="F307" s="452"/>
      <c r="G307" s="452"/>
      <c r="H307" s="452"/>
      <c r="I307" s="452"/>
      <c r="J307" s="453"/>
      <c r="K307" s="454"/>
      <c r="L307" s="452"/>
      <c r="M307" s="452"/>
      <c r="N307" s="452"/>
      <c r="O307" s="452"/>
      <c r="P307" s="452"/>
      <c r="Q307" s="453"/>
      <c r="R307" s="455"/>
      <c r="S307" s="455"/>
    </row>
    <row r="308" spans="1:19" ht="15" customHeight="1">
      <c r="A308" s="452"/>
      <c r="B308" s="452"/>
      <c r="C308" s="452"/>
      <c r="D308" s="452"/>
      <c r="E308" s="452"/>
      <c r="F308" s="452"/>
      <c r="G308" s="452"/>
      <c r="H308" s="452"/>
      <c r="I308" s="452"/>
      <c r="J308" s="453"/>
      <c r="K308" s="454"/>
      <c r="L308" s="452"/>
      <c r="M308" s="452"/>
      <c r="N308" s="452"/>
      <c r="O308" s="452"/>
      <c r="P308" s="452"/>
      <c r="Q308" s="453"/>
      <c r="R308" s="455"/>
      <c r="S308" s="455"/>
    </row>
    <row r="309" spans="1:19" ht="15" customHeight="1">
      <c r="A309" s="452"/>
      <c r="B309" s="452"/>
      <c r="C309" s="452"/>
      <c r="D309" s="452"/>
      <c r="E309" s="452"/>
      <c r="F309" s="452"/>
      <c r="G309" s="452"/>
      <c r="H309" s="452"/>
      <c r="I309" s="452"/>
      <c r="J309" s="453"/>
      <c r="K309" s="454"/>
      <c r="L309" s="452"/>
      <c r="M309" s="452"/>
      <c r="N309" s="452"/>
      <c r="O309" s="452"/>
      <c r="P309" s="452"/>
      <c r="Q309" s="453"/>
      <c r="R309" s="455"/>
      <c r="S309" s="455"/>
    </row>
    <row r="310" spans="1:19" ht="15" customHeight="1">
      <c r="A310" s="452"/>
      <c r="B310" s="452"/>
      <c r="C310" s="452"/>
      <c r="D310" s="452"/>
      <c r="E310" s="452"/>
      <c r="F310" s="452"/>
      <c r="G310" s="452"/>
      <c r="H310" s="452"/>
      <c r="I310" s="452"/>
      <c r="J310" s="453"/>
      <c r="K310" s="454"/>
      <c r="L310" s="452"/>
      <c r="M310" s="452"/>
      <c r="N310" s="452"/>
      <c r="O310" s="452"/>
      <c r="P310" s="452"/>
      <c r="Q310" s="453"/>
      <c r="R310" s="455"/>
      <c r="S310" s="455"/>
    </row>
    <row r="311" spans="1:19" ht="15" customHeight="1">
      <c r="A311" s="452"/>
      <c r="B311" s="452"/>
      <c r="C311" s="452"/>
      <c r="D311" s="452"/>
      <c r="E311" s="452"/>
      <c r="F311" s="452"/>
      <c r="G311" s="452"/>
      <c r="H311" s="452"/>
      <c r="I311" s="452"/>
      <c r="J311" s="453"/>
      <c r="K311" s="454"/>
      <c r="L311" s="452"/>
      <c r="M311" s="452"/>
      <c r="N311" s="452"/>
      <c r="O311" s="452"/>
      <c r="P311" s="452"/>
      <c r="Q311" s="453"/>
      <c r="R311" s="455"/>
      <c r="S311" s="455"/>
    </row>
    <row r="312" spans="1:19" ht="15" customHeight="1">
      <c r="A312" s="452"/>
      <c r="B312" s="452"/>
      <c r="C312" s="452"/>
      <c r="D312" s="452"/>
      <c r="E312" s="452"/>
      <c r="F312" s="452"/>
      <c r="G312" s="452"/>
      <c r="H312" s="452"/>
      <c r="I312" s="452"/>
      <c r="J312" s="453"/>
      <c r="K312" s="454"/>
      <c r="L312" s="452"/>
      <c r="M312" s="452"/>
      <c r="N312" s="452"/>
      <c r="O312" s="452"/>
      <c r="P312" s="452"/>
      <c r="Q312" s="453"/>
      <c r="R312" s="455"/>
      <c r="S312" s="455"/>
    </row>
    <row r="313" spans="1:19" ht="15" customHeight="1">
      <c r="A313" s="452"/>
      <c r="B313" s="452"/>
      <c r="C313" s="452"/>
      <c r="D313" s="452"/>
      <c r="E313" s="452"/>
      <c r="F313" s="452"/>
      <c r="G313" s="452"/>
      <c r="H313" s="452"/>
      <c r="I313" s="452"/>
      <c r="J313" s="453"/>
      <c r="K313" s="454"/>
      <c r="L313" s="452"/>
      <c r="M313" s="452"/>
      <c r="N313" s="452"/>
      <c r="O313" s="452"/>
      <c r="P313" s="452"/>
      <c r="Q313" s="453"/>
      <c r="R313" s="455"/>
      <c r="S313" s="455"/>
    </row>
    <row r="314" spans="1:19" ht="15" customHeight="1">
      <c r="A314" s="452"/>
      <c r="B314" s="452"/>
      <c r="C314" s="452"/>
      <c r="D314" s="452"/>
      <c r="E314" s="452"/>
      <c r="F314" s="452"/>
      <c r="G314" s="452"/>
      <c r="H314" s="452"/>
      <c r="I314" s="452"/>
      <c r="J314" s="453"/>
      <c r="K314" s="454"/>
      <c r="L314" s="452"/>
      <c r="M314" s="452"/>
      <c r="N314" s="452"/>
      <c r="O314" s="452"/>
      <c r="P314" s="452"/>
      <c r="Q314" s="453"/>
      <c r="R314" s="455"/>
      <c r="S314" s="455"/>
    </row>
    <row r="315" spans="1:19" ht="15" customHeight="1">
      <c r="A315" s="452"/>
      <c r="B315" s="452"/>
      <c r="C315" s="452"/>
      <c r="D315" s="452"/>
      <c r="E315" s="452"/>
      <c r="F315" s="452"/>
      <c r="G315" s="452"/>
      <c r="H315" s="452"/>
      <c r="I315" s="452"/>
      <c r="J315" s="453"/>
      <c r="K315" s="454"/>
      <c r="L315" s="452"/>
      <c r="M315" s="452"/>
      <c r="N315" s="452"/>
      <c r="O315" s="452"/>
      <c r="P315" s="452"/>
      <c r="Q315" s="453"/>
      <c r="R315" s="455"/>
      <c r="S315" s="455"/>
    </row>
    <row r="316" spans="1:19" ht="15" customHeight="1">
      <c r="A316" s="452"/>
      <c r="B316" s="452"/>
      <c r="C316" s="452"/>
      <c r="D316" s="452"/>
      <c r="E316" s="452"/>
      <c r="F316" s="452"/>
      <c r="G316" s="452"/>
      <c r="H316" s="452"/>
      <c r="I316" s="452"/>
      <c r="J316" s="453"/>
      <c r="K316" s="454"/>
      <c r="L316" s="452"/>
      <c r="M316" s="452"/>
      <c r="N316" s="452"/>
      <c r="O316" s="452"/>
      <c r="P316" s="452"/>
      <c r="Q316" s="453"/>
      <c r="R316" s="455"/>
      <c r="S316" s="455"/>
    </row>
    <row r="317" spans="1:19" ht="15" customHeight="1">
      <c r="A317" s="452"/>
      <c r="B317" s="452"/>
      <c r="C317" s="452"/>
      <c r="D317" s="452"/>
      <c r="E317" s="452"/>
      <c r="F317" s="452"/>
      <c r="G317" s="452"/>
      <c r="H317" s="452"/>
      <c r="I317" s="452"/>
      <c r="J317" s="453"/>
      <c r="K317" s="454"/>
      <c r="L317" s="452"/>
      <c r="M317" s="452"/>
      <c r="N317" s="452"/>
      <c r="O317" s="452"/>
      <c r="P317" s="452"/>
      <c r="Q317" s="453"/>
      <c r="R317" s="455"/>
      <c r="S317" s="455"/>
    </row>
    <row r="318" spans="1:19" ht="15" customHeight="1">
      <c r="A318" s="452"/>
      <c r="B318" s="452"/>
      <c r="C318" s="452"/>
      <c r="D318" s="452"/>
      <c r="E318" s="452"/>
      <c r="F318" s="452"/>
      <c r="G318" s="452"/>
      <c r="H318" s="452"/>
      <c r="I318" s="452"/>
      <c r="J318" s="453"/>
      <c r="K318" s="454"/>
      <c r="L318" s="452"/>
      <c r="M318" s="452"/>
      <c r="N318" s="452"/>
      <c r="O318" s="452"/>
      <c r="P318" s="452"/>
      <c r="Q318" s="453"/>
      <c r="R318" s="455"/>
      <c r="S318" s="455"/>
    </row>
    <row r="319" spans="1:19" ht="15" customHeight="1">
      <c r="A319" s="452"/>
      <c r="B319" s="452"/>
      <c r="C319" s="452"/>
      <c r="D319" s="452"/>
      <c r="E319" s="452"/>
      <c r="F319" s="452"/>
      <c r="G319" s="452"/>
      <c r="H319" s="452"/>
      <c r="I319" s="452"/>
      <c r="J319" s="453"/>
      <c r="K319" s="454"/>
      <c r="L319" s="452"/>
      <c r="M319" s="452"/>
      <c r="N319" s="452"/>
      <c r="O319" s="452"/>
      <c r="P319" s="452"/>
      <c r="Q319" s="453"/>
      <c r="R319" s="455"/>
      <c r="S319" s="455"/>
    </row>
    <row r="320" spans="1:19" ht="15" customHeight="1">
      <c r="A320" s="452"/>
      <c r="B320" s="452"/>
      <c r="C320" s="452"/>
      <c r="D320" s="452"/>
      <c r="E320" s="452"/>
      <c r="F320" s="452"/>
      <c r="G320" s="452"/>
      <c r="H320" s="452"/>
      <c r="I320" s="452"/>
      <c r="J320" s="453"/>
      <c r="K320" s="454"/>
      <c r="L320" s="452"/>
      <c r="M320" s="452"/>
      <c r="N320" s="452"/>
      <c r="O320" s="452"/>
      <c r="P320" s="452"/>
      <c r="Q320" s="453"/>
      <c r="R320" s="455"/>
      <c r="S320" s="455"/>
    </row>
    <row r="321" spans="1:19" ht="15" customHeight="1">
      <c r="A321" s="452"/>
      <c r="B321" s="452"/>
      <c r="C321" s="452"/>
      <c r="D321" s="452"/>
      <c r="E321" s="452"/>
      <c r="F321" s="452"/>
      <c r="G321" s="452"/>
      <c r="H321" s="452"/>
      <c r="I321" s="452"/>
      <c r="J321" s="453"/>
      <c r="K321" s="454"/>
      <c r="L321" s="452"/>
      <c r="M321" s="452"/>
      <c r="N321" s="452"/>
      <c r="O321" s="452"/>
      <c r="P321" s="452"/>
      <c r="Q321" s="453"/>
      <c r="R321" s="455"/>
      <c r="S321" s="455"/>
    </row>
    <row r="322" spans="1:19" ht="15" customHeight="1">
      <c r="A322" s="452"/>
      <c r="B322" s="452"/>
      <c r="C322" s="452"/>
      <c r="D322" s="452"/>
      <c r="E322" s="452"/>
      <c r="F322" s="452"/>
      <c r="G322" s="452"/>
      <c r="H322" s="452"/>
      <c r="I322" s="452"/>
      <c r="J322" s="453"/>
      <c r="K322" s="454"/>
      <c r="L322" s="452"/>
      <c r="M322" s="452"/>
      <c r="N322" s="452"/>
      <c r="O322" s="452"/>
      <c r="P322" s="452"/>
      <c r="Q322" s="453"/>
      <c r="R322" s="455"/>
      <c r="S322" s="455"/>
    </row>
    <row r="323" spans="1:19" ht="15" customHeight="1">
      <c r="A323" s="452"/>
      <c r="B323" s="452"/>
      <c r="C323" s="452"/>
      <c r="D323" s="452"/>
      <c r="E323" s="452"/>
      <c r="F323" s="452"/>
      <c r="G323" s="452"/>
      <c r="H323" s="452"/>
      <c r="I323" s="452"/>
      <c r="J323" s="453"/>
      <c r="K323" s="454"/>
      <c r="L323" s="452"/>
      <c r="M323" s="452"/>
      <c r="N323" s="452"/>
      <c r="O323" s="452"/>
      <c r="P323" s="452"/>
      <c r="Q323" s="453"/>
      <c r="R323" s="455"/>
      <c r="S323" s="455"/>
    </row>
    <row r="324" spans="1:19" ht="15" customHeight="1">
      <c r="A324" s="452"/>
      <c r="B324" s="452"/>
      <c r="C324" s="452"/>
      <c r="D324" s="452"/>
      <c r="E324" s="452"/>
      <c r="F324" s="452"/>
      <c r="G324" s="452"/>
      <c r="H324" s="452"/>
      <c r="I324" s="452"/>
      <c r="J324" s="453"/>
      <c r="K324" s="454"/>
      <c r="L324" s="452"/>
      <c r="M324" s="452"/>
      <c r="N324" s="452"/>
      <c r="O324" s="452"/>
      <c r="P324" s="452"/>
      <c r="Q324" s="453"/>
      <c r="R324" s="455"/>
      <c r="S324" s="455"/>
    </row>
    <row r="325" spans="1:19" ht="15" customHeight="1">
      <c r="A325" s="452"/>
      <c r="B325" s="452"/>
      <c r="C325" s="452"/>
      <c r="D325" s="452"/>
      <c r="E325" s="452"/>
      <c r="F325" s="452"/>
      <c r="G325" s="452"/>
      <c r="H325" s="452"/>
      <c r="I325" s="452"/>
      <c r="J325" s="453"/>
      <c r="K325" s="454"/>
      <c r="L325" s="452"/>
      <c r="M325" s="452"/>
      <c r="N325" s="452"/>
      <c r="O325" s="452"/>
      <c r="P325" s="452"/>
      <c r="Q325" s="453"/>
      <c r="R325" s="455"/>
      <c r="S325" s="455"/>
    </row>
    <row r="326" spans="1:19" ht="15" customHeight="1">
      <c r="A326" s="452"/>
      <c r="B326" s="452"/>
      <c r="C326" s="452"/>
      <c r="D326" s="452"/>
      <c r="E326" s="452"/>
      <c r="F326" s="452"/>
      <c r="G326" s="452"/>
      <c r="H326" s="452"/>
      <c r="I326" s="452"/>
      <c r="J326" s="453"/>
      <c r="K326" s="454"/>
      <c r="L326" s="452"/>
      <c r="M326" s="452"/>
      <c r="N326" s="452"/>
      <c r="O326" s="452"/>
      <c r="P326" s="452"/>
      <c r="Q326" s="453"/>
      <c r="R326" s="455"/>
      <c r="S326" s="455"/>
    </row>
    <row r="327" spans="1:19" ht="15" customHeight="1">
      <c r="A327" s="452"/>
      <c r="B327" s="452"/>
      <c r="C327" s="452"/>
      <c r="D327" s="452"/>
      <c r="E327" s="452"/>
      <c r="F327" s="452"/>
      <c r="G327" s="452"/>
      <c r="H327" s="452"/>
      <c r="I327" s="452"/>
      <c r="J327" s="453"/>
      <c r="K327" s="454"/>
      <c r="L327" s="452"/>
      <c r="M327" s="452"/>
      <c r="N327" s="452"/>
      <c r="O327" s="452"/>
      <c r="P327" s="452"/>
      <c r="Q327" s="453"/>
      <c r="R327" s="455"/>
      <c r="S327" s="455"/>
    </row>
    <row r="328" spans="1:19" ht="15" customHeight="1">
      <c r="A328" s="452"/>
      <c r="B328" s="452"/>
      <c r="C328" s="452"/>
      <c r="D328" s="452"/>
      <c r="E328" s="452"/>
      <c r="F328" s="452"/>
      <c r="G328" s="452"/>
      <c r="H328" s="452"/>
      <c r="I328" s="452"/>
      <c r="J328" s="453"/>
      <c r="K328" s="454"/>
      <c r="L328" s="452"/>
      <c r="M328" s="452"/>
      <c r="N328" s="452"/>
      <c r="O328" s="452"/>
      <c r="P328" s="452"/>
      <c r="Q328" s="453"/>
      <c r="R328" s="455"/>
      <c r="S328" s="455"/>
    </row>
    <row r="329" spans="1:19" ht="15" customHeight="1">
      <c r="A329" s="452"/>
      <c r="B329" s="452"/>
      <c r="C329" s="452"/>
      <c r="D329" s="452"/>
      <c r="E329" s="452"/>
      <c r="F329" s="452"/>
      <c r="G329" s="452"/>
      <c r="H329" s="452"/>
      <c r="I329" s="452"/>
      <c r="J329" s="453"/>
      <c r="K329" s="454"/>
      <c r="L329" s="452"/>
      <c r="M329" s="452"/>
      <c r="N329" s="452"/>
      <c r="O329" s="452"/>
      <c r="P329" s="452"/>
      <c r="Q329" s="453"/>
      <c r="R329" s="455"/>
      <c r="S329" s="455"/>
    </row>
    <row r="330" spans="1:19" ht="15" customHeight="1">
      <c r="A330" s="452"/>
      <c r="B330" s="452"/>
      <c r="C330" s="452"/>
      <c r="D330" s="452"/>
      <c r="E330" s="452"/>
      <c r="F330" s="452"/>
      <c r="G330" s="452"/>
      <c r="H330" s="452"/>
      <c r="I330" s="452"/>
      <c r="J330" s="453"/>
      <c r="K330" s="454"/>
      <c r="L330" s="452"/>
      <c r="M330" s="452"/>
      <c r="N330" s="452"/>
      <c r="O330" s="452"/>
      <c r="P330" s="452"/>
      <c r="Q330" s="453"/>
      <c r="R330" s="455"/>
      <c r="S330" s="455"/>
    </row>
    <row r="331" spans="1:19" ht="15" customHeight="1">
      <c r="A331" s="452"/>
      <c r="B331" s="452"/>
      <c r="C331" s="452"/>
      <c r="D331" s="452"/>
      <c r="E331" s="452"/>
      <c r="F331" s="452"/>
      <c r="G331" s="452"/>
      <c r="H331" s="452"/>
      <c r="I331" s="452"/>
      <c r="J331" s="453"/>
      <c r="K331" s="454"/>
      <c r="L331" s="452"/>
      <c r="M331" s="452"/>
      <c r="N331" s="452"/>
      <c r="O331" s="452"/>
      <c r="P331" s="452"/>
      <c r="Q331" s="453"/>
      <c r="R331" s="455"/>
      <c r="S331" s="455"/>
    </row>
    <row r="332" spans="1:19" ht="15" customHeight="1">
      <c r="A332" s="452"/>
      <c r="B332" s="452"/>
      <c r="C332" s="452"/>
      <c r="D332" s="452"/>
      <c r="E332" s="452"/>
      <c r="F332" s="452"/>
      <c r="G332" s="452"/>
      <c r="H332" s="452"/>
      <c r="I332" s="452"/>
      <c r="J332" s="453"/>
      <c r="K332" s="454"/>
      <c r="L332" s="452"/>
      <c r="M332" s="452"/>
      <c r="N332" s="452"/>
      <c r="O332" s="452"/>
      <c r="P332" s="452"/>
      <c r="Q332" s="453"/>
      <c r="R332" s="455"/>
      <c r="S332" s="455"/>
    </row>
    <row r="333" spans="1:19" ht="15" customHeight="1">
      <c r="A333" s="452"/>
      <c r="B333" s="452"/>
      <c r="C333" s="452"/>
      <c r="D333" s="452"/>
      <c r="E333" s="452"/>
      <c r="F333" s="452"/>
      <c r="G333" s="452"/>
      <c r="H333" s="452"/>
      <c r="I333" s="452"/>
      <c r="J333" s="453"/>
      <c r="K333" s="454"/>
      <c r="L333" s="452"/>
      <c r="M333" s="452"/>
      <c r="N333" s="452"/>
      <c r="O333" s="452"/>
      <c r="P333" s="452"/>
      <c r="Q333" s="453"/>
      <c r="R333" s="455"/>
      <c r="S333" s="455"/>
    </row>
    <row r="334" spans="1:19" ht="15" customHeight="1">
      <c r="A334" s="452"/>
      <c r="B334" s="452"/>
      <c r="C334" s="452"/>
      <c r="D334" s="452"/>
      <c r="E334" s="452"/>
      <c r="F334" s="452"/>
      <c r="G334" s="452"/>
      <c r="H334" s="452"/>
      <c r="I334" s="452"/>
      <c r="J334" s="453"/>
      <c r="K334" s="454"/>
      <c r="L334" s="452"/>
      <c r="M334" s="452"/>
      <c r="N334" s="452"/>
      <c r="O334" s="452"/>
      <c r="P334" s="452"/>
      <c r="Q334" s="453"/>
      <c r="R334" s="455"/>
      <c r="S334" s="455"/>
    </row>
    <row r="335" spans="1:19" ht="15" customHeight="1">
      <c r="A335" s="452"/>
      <c r="B335" s="452"/>
      <c r="C335" s="452"/>
      <c r="D335" s="452"/>
      <c r="E335" s="452"/>
      <c r="F335" s="452"/>
      <c r="G335" s="452"/>
      <c r="H335" s="452"/>
      <c r="I335" s="452"/>
      <c r="J335" s="453"/>
      <c r="K335" s="454"/>
      <c r="L335" s="452"/>
      <c r="M335" s="452"/>
      <c r="N335" s="452"/>
      <c r="O335" s="452"/>
      <c r="P335" s="452"/>
      <c r="Q335" s="453"/>
      <c r="R335" s="455"/>
      <c r="S335" s="455"/>
    </row>
    <row r="336" spans="1:19" ht="15" customHeight="1">
      <c r="A336" s="452"/>
      <c r="B336" s="452"/>
      <c r="C336" s="452"/>
      <c r="D336" s="452"/>
      <c r="E336" s="452"/>
      <c r="F336" s="452"/>
      <c r="G336" s="452"/>
      <c r="H336" s="452"/>
      <c r="I336" s="452"/>
      <c r="J336" s="453"/>
      <c r="K336" s="454"/>
      <c r="L336" s="452"/>
      <c r="M336" s="452"/>
      <c r="N336" s="452"/>
      <c r="O336" s="452"/>
      <c r="P336" s="452"/>
      <c r="Q336" s="453"/>
      <c r="R336" s="455"/>
      <c r="S336" s="455"/>
    </row>
    <row r="337" spans="1:19" ht="15" customHeight="1">
      <c r="A337" s="452"/>
      <c r="B337" s="452"/>
      <c r="C337" s="452"/>
      <c r="D337" s="452"/>
      <c r="E337" s="452"/>
      <c r="F337" s="452"/>
      <c r="G337" s="452"/>
      <c r="H337" s="452"/>
      <c r="I337" s="452"/>
      <c r="J337" s="453"/>
      <c r="K337" s="454"/>
      <c r="L337" s="452"/>
      <c r="M337" s="452"/>
      <c r="N337" s="452"/>
      <c r="O337" s="452"/>
      <c r="P337" s="452"/>
      <c r="Q337" s="453"/>
      <c r="R337" s="455"/>
      <c r="S337" s="455"/>
    </row>
    <row r="338" spans="1:19" ht="15" customHeight="1">
      <c r="A338" s="452"/>
      <c r="B338" s="452"/>
      <c r="C338" s="452"/>
      <c r="D338" s="452"/>
      <c r="E338" s="452"/>
      <c r="F338" s="452"/>
      <c r="G338" s="452"/>
      <c r="H338" s="452"/>
      <c r="I338" s="452"/>
      <c r="J338" s="453"/>
      <c r="K338" s="454"/>
      <c r="L338" s="452"/>
      <c r="M338" s="452"/>
      <c r="N338" s="452"/>
      <c r="O338" s="452"/>
      <c r="P338" s="452"/>
      <c r="Q338" s="453"/>
      <c r="R338" s="455"/>
      <c r="S338" s="455"/>
    </row>
    <row r="339" spans="1:19" ht="15" customHeight="1">
      <c r="A339" s="452"/>
      <c r="B339" s="452"/>
      <c r="C339" s="452"/>
      <c r="D339" s="452"/>
      <c r="E339" s="452"/>
      <c r="F339" s="452"/>
      <c r="G339" s="452"/>
      <c r="H339" s="452"/>
      <c r="I339" s="452"/>
      <c r="J339" s="453"/>
      <c r="K339" s="454"/>
      <c r="L339" s="452"/>
      <c r="M339" s="452"/>
      <c r="N339" s="452"/>
      <c r="O339" s="452"/>
      <c r="P339" s="452"/>
      <c r="Q339" s="453"/>
      <c r="R339" s="455"/>
      <c r="S339" s="455"/>
    </row>
    <row r="340" spans="1:19" ht="15" customHeight="1">
      <c r="A340" s="452"/>
      <c r="B340" s="452"/>
      <c r="C340" s="452"/>
      <c r="D340" s="452"/>
      <c r="E340" s="452"/>
      <c r="F340" s="452"/>
      <c r="G340" s="452"/>
      <c r="H340" s="452"/>
      <c r="I340" s="452"/>
      <c r="J340" s="453"/>
      <c r="K340" s="454"/>
      <c r="L340" s="452"/>
      <c r="M340" s="452"/>
      <c r="N340" s="452"/>
      <c r="O340" s="452"/>
      <c r="P340" s="452"/>
      <c r="Q340" s="453"/>
      <c r="R340" s="455"/>
      <c r="S340" s="455"/>
    </row>
    <row r="341" spans="1:19" ht="15" customHeight="1">
      <c r="A341" s="452"/>
      <c r="B341" s="452"/>
      <c r="C341" s="452"/>
      <c r="D341" s="452"/>
      <c r="E341" s="452"/>
      <c r="F341" s="452"/>
      <c r="G341" s="452"/>
      <c r="H341" s="452"/>
      <c r="I341" s="452"/>
      <c r="J341" s="453"/>
      <c r="K341" s="454"/>
      <c r="L341" s="452"/>
      <c r="M341" s="452"/>
      <c r="N341" s="452"/>
      <c r="O341" s="452"/>
      <c r="P341" s="452"/>
      <c r="Q341" s="453"/>
      <c r="R341" s="455"/>
      <c r="S341" s="455"/>
    </row>
    <row r="342" spans="1:19" ht="15" customHeight="1">
      <c r="A342" s="452"/>
      <c r="B342" s="452"/>
      <c r="C342" s="452"/>
      <c r="D342" s="452"/>
      <c r="E342" s="452"/>
      <c r="F342" s="452"/>
      <c r="G342" s="452"/>
      <c r="H342" s="452"/>
      <c r="I342" s="452"/>
      <c r="J342" s="453"/>
      <c r="K342" s="454"/>
      <c r="L342" s="452"/>
      <c r="M342" s="452"/>
      <c r="N342" s="452"/>
      <c r="O342" s="452"/>
      <c r="P342" s="452"/>
      <c r="Q342" s="453"/>
      <c r="R342" s="455"/>
      <c r="S342" s="455"/>
    </row>
    <row r="343" spans="1:19" ht="15" customHeight="1">
      <c r="A343" s="452"/>
      <c r="B343" s="452"/>
      <c r="C343" s="452"/>
      <c r="D343" s="452"/>
      <c r="E343" s="452"/>
      <c r="F343" s="452"/>
      <c r="G343" s="452"/>
      <c r="H343" s="452"/>
      <c r="I343" s="452"/>
      <c r="J343" s="453"/>
      <c r="K343" s="454"/>
      <c r="L343" s="452"/>
      <c r="M343" s="452"/>
      <c r="N343" s="452"/>
      <c r="O343" s="452"/>
      <c r="P343" s="452"/>
      <c r="Q343" s="453"/>
      <c r="R343" s="455"/>
      <c r="S343" s="455"/>
    </row>
    <row r="344" spans="1:19" ht="15" customHeight="1">
      <c r="A344" s="452"/>
      <c r="B344" s="452"/>
      <c r="C344" s="452"/>
      <c r="D344" s="452"/>
      <c r="E344" s="452"/>
      <c r="F344" s="452"/>
      <c r="G344" s="452"/>
      <c r="H344" s="452"/>
      <c r="I344" s="452"/>
      <c r="J344" s="453"/>
      <c r="K344" s="454"/>
      <c r="L344" s="452"/>
      <c r="M344" s="452"/>
      <c r="N344" s="452"/>
      <c r="O344" s="452"/>
      <c r="P344" s="452"/>
      <c r="Q344" s="453"/>
      <c r="R344" s="455"/>
      <c r="S344" s="455"/>
    </row>
    <row r="345" spans="1:19" ht="15" customHeight="1">
      <c r="A345" s="452"/>
      <c r="B345" s="452"/>
      <c r="C345" s="452"/>
      <c r="D345" s="452"/>
      <c r="E345" s="452"/>
      <c r="F345" s="452"/>
      <c r="G345" s="452"/>
      <c r="H345" s="452"/>
      <c r="I345" s="452"/>
      <c r="J345" s="453"/>
      <c r="K345" s="454"/>
      <c r="L345" s="452"/>
      <c r="M345" s="452"/>
      <c r="N345" s="452"/>
      <c r="O345" s="452"/>
      <c r="P345" s="452"/>
      <c r="Q345" s="453"/>
      <c r="R345" s="455"/>
      <c r="S345" s="455"/>
    </row>
    <row r="346" spans="1:19" ht="15" customHeight="1">
      <c r="A346" s="452"/>
      <c r="B346" s="452"/>
      <c r="C346" s="452"/>
      <c r="D346" s="452"/>
      <c r="E346" s="452"/>
      <c r="F346" s="452"/>
      <c r="G346" s="452"/>
      <c r="H346" s="452"/>
      <c r="I346" s="452"/>
      <c r="J346" s="453"/>
      <c r="K346" s="454"/>
      <c r="L346" s="452"/>
      <c r="M346" s="452"/>
      <c r="N346" s="452"/>
      <c r="O346" s="452"/>
      <c r="P346" s="452"/>
      <c r="Q346" s="453"/>
      <c r="R346" s="455"/>
      <c r="S346" s="455"/>
    </row>
    <row r="347" spans="1:19" ht="15" customHeight="1">
      <c r="A347" s="452"/>
      <c r="B347" s="452"/>
      <c r="C347" s="452"/>
      <c r="D347" s="452"/>
      <c r="E347" s="452"/>
      <c r="F347" s="452"/>
      <c r="G347" s="452"/>
      <c r="H347" s="452"/>
      <c r="I347" s="452"/>
      <c r="J347" s="453"/>
      <c r="K347" s="454"/>
      <c r="L347" s="452"/>
      <c r="M347" s="452"/>
      <c r="N347" s="452"/>
      <c r="O347" s="452"/>
      <c r="P347" s="452"/>
      <c r="Q347" s="453"/>
      <c r="R347" s="455"/>
      <c r="S347" s="455"/>
    </row>
    <row r="348" spans="1:19" ht="15" customHeight="1">
      <c r="A348" s="452"/>
      <c r="B348" s="452"/>
      <c r="C348" s="452"/>
      <c r="D348" s="452"/>
      <c r="E348" s="452"/>
      <c r="F348" s="452"/>
      <c r="G348" s="452"/>
      <c r="H348" s="452"/>
      <c r="I348" s="452"/>
      <c r="J348" s="453"/>
      <c r="K348" s="454"/>
      <c r="L348" s="452"/>
      <c r="M348" s="452"/>
      <c r="N348" s="452"/>
      <c r="O348" s="452"/>
      <c r="P348" s="452"/>
      <c r="Q348" s="453"/>
      <c r="R348" s="455"/>
      <c r="S348" s="455"/>
    </row>
    <row r="349" spans="1:19" ht="15" customHeight="1">
      <c r="A349" s="452"/>
      <c r="B349" s="452"/>
      <c r="C349" s="452"/>
      <c r="D349" s="452"/>
      <c r="E349" s="452"/>
      <c r="F349" s="452"/>
      <c r="G349" s="452"/>
      <c r="H349" s="452"/>
      <c r="I349" s="452"/>
      <c r="J349" s="453"/>
      <c r="K349" s="454"/>
      <c r="L349" s="452"/>
      <c r="M349" s="452"/>
      <c r="N349" s="452"/>
      <c r="O349" s="452"/>
      <c r="P349" s="452"/>
      <c r="Q349" s="453"/>
      <c r="R349" s="455"/>
      <c r="S349" s="455"/>
    </row>
    <row r="350" spans="1:19" ht="15" customHeight="1">
      <c r="A350" s="452"/>
      <c r="B350" s="452"/>
      <c r="C350" s="452"/>
      <c r="D350" s="452"/>
      <c r="E350" s="452"/>
      <c r="F350" s="452"/>
      <c r="G350" s="452"/>
      <c r="H350" s="452"/>
      <c r="I350" s="452"/>
      <c r="J350" s="453"/>
      <c r="K350" s="454"/>
      <c r="L350" s="452"/>
      <c r="M350" s="452"/>
      <c r="N350" s="452"/>
      <c r="O350" s="452"/>
      <c r="P350" s="452"/>
      <c r="Q350" s="453"/>
      <c r="R350" s="455"/>
      <c r="S350" s="455"/>
    </row>
    <row r="351" spans="1:19" ht="15" customHeight="1">
      <c r="A351" s="452"/>
      <c r="B351" s="452"/>
      <c r="C351" s="452"/>
      <c r="D351" s="452"/>
      <c r="E351" s="452"/>
      <c r="F351" s="452"/>
      <c r="G351" s="452"/>
      <c r="H351" s="452"/>
      <c r="I351" s="452"/>
      <c r="J351" s="453"/>
      <c r="K351" s="454"/>
      <c r="L351" s="452"/>
      <c r="M351" s="452"/>
      <c r="N351" s="452"/>
      <c r="O351" s="452"/>
      <c r="P351" s="452"/>
      <c r="Q351" s="453"/>
      <c r="R351" s="455"/>
      <c r="S351" s="455"/>
    </row>
    <row r="352" spans="1:19" ht="15" customHeight="1">
      <c r="A352" s="452"/>
      <c r="B352" s="452"/>
      <c r="C352" s="452"/>
      <c r="D352" s="452"/>
      <c r="E352" s="452"/>
      <c r="F352" s="452"/>
      <c r="G352" s="452"/>
      <c r="H352" s="452"/>
      <c r="I352" s="452"/>
      <c r="J352" s="453"/>
      <c r="K352" s="454"/>
      <c r="L352" s="452"/>
      <c r="M352" s="452"/>
      <c r="N352" s="452"/>
      <c r="O352" s="452"/>
      <c r="P352" s="452"/>
      <c r="Q352" s="453"/>
      <c r="R352" s="455"/>
      <c r="S352" s="455"/>
    </row>
    <row r="353" spans="1:19" ht="15" customHeight="1">
      <c r="A353" s="452"/>
      <c r="B353" s="452"/>
      <c r="C353" s="452"/>
      <c r="D353" s="452"/>
      <c r="E353" s="452"/>
      <c r="F353" s="452"/>
      <c r="G353" s="452"/>
      <c r="H353" s="452"/>
      <c r="I353" s="452"/>
      <c r="J353" s="453"/>
      <c r="K353" s="454"/>
      <c r="L353" s="452"/>
      <c r="M353" s="452"/>
      <c r="N353" s="452"/>
      <c r="O353" s="452"/>
      <c r="P353" s="452"/>
      <c r="Q353" s="453"/>
      <c r="R353" s="455"/>
      <c r="S353" s="455"/>
    </row>
    <row r="354" spans="1:19" ht="15" customHeight="1">
      <c r="A354" s="452"/>
      <c r="B354" s="452"/>
      <c r="C354" s="452"/>
      <c r="D354" s="452"/>
      <c r="E354" s="452"/>
      <c r="F354" s="452"/>
      <c r="G354" s="452"/>
      <c r="H354" s="452"/>
      <c r="I354" s="452"/>
      <c r="J354" s="453"/>
      <c r="K354" s="454"/>
      <c r="L354" s="452"/>
      <c r="M354" s="452"/>
      <c r="N354" s="452"/>
      <c r="O354" s="452"/>
      <c r="P354" s="452"/>
      <c r="Q354" s="453"/>
      <c r="R354" s="455"/>
      <c r="S354" s="455"/>
    </row>
    <row r="355" spans="1:19" ht="15" customHeight="1">
      <c r="A355" s="452"/>
      <c r="B355" s="452"/>
      <c r="C355" s="452"/>
      <c r="D355" s="452"/>
      <c r="E355" s="452"/>
      <c r="F355" s="452"/>
      <c r="G355" s="452"/>
      <c r="H355" s="452"/>
      <c r="I355" s="452"/>
      <c r="J355" s="453"/>
      <c r="K355" s="454"/>
      <c r="L355" s="452"/>
      <c r="M355" s="452"/>
      <c r="N355" s="452"/>
      <c r="O355" s="452"/>
      <c r="P355" s="452"/>
      <c r="Q355" s="453"/>
      <c r="R355" s="455"/>
      <c r="S355" s="455"/>
    </row>
    <row r="356" spans="1:19" ht="15" customHeight="1">
      <c r="A356" s="452"/>
      <c r="B356" s="452"/>
      <c r="C356" s="452"/>
      <c r="D356" s="452"/>
      <c r="E356" s="452"/>
      <c r="F356" s="452"/>
      <c r="G356" s="452"/>
      <c r="H356" s="452"/>
      <c r="I356" s="452"/>
      <c r="J356" s="453"/>
      <c r="K356" s="454"/>
      <c r="L356" s="452"/>
      <c r="M356" s="452"/>
      <c r="N356" s="452"/>
      <c r="O356" s="452"/>
      <c r="P356" s="452"/>
      <c r="Q356" s="453"/>
      <c r="R356" s="455"/>
      <c r="S356" s="455"/>
    </row>
    <row r="357" spans="1:19" ht="15" customHeight="1">
      <c r="A357" s="452"/>
      <c r="B357" s="452"/>
      <c r="C357" s="452"/>
      <c r="D357" s="452"/>
      <c r="E357" s="452"/>
      <c r="F357" s="452"/>
      <c r="G357" s="452"/>
      <c r="H357" s="452"/>
      <c r="I357" s="452"/>
      <c r="J357" s="453"/>
      <c r="K357" s="454"/>
      <c r="L357" s="452"/>
      <c r="M357" s="452"/>
      <c r="N357" s="452"/>
      <c r="O357" s="452"/>
      <c r="P357" s="452"/>
      <c r="Q357" s="453"/>
      <c r="R357" s="455"/>
      <c r="S357" s="455"/>
    </row>
    <row r="358" spans="1:19" ht="15" customHeight="1">
      <c r="A358" s="452"/>
      <c r="B358" s="452"/>
      <c r="C358" s="452"/>
      <c r="D358" s="452"/>
      <c r="E358" s="452"/>
      <c r="F358" s="452"/>
      <c r="G358" s="452"/>
      <c r="H358" s="452"/>
      <c r="I358" s="452"/>
      <c r="J358" s="453"/>
      <c r="K358" s="454"/>
      <c r="L358" s="452"/>
      <c r="M358" s="452"/>
      <c r="N358" s="452"/>
      <c r="O358" s="452"/>
      <c r="P358" s="452"/>
      <c r="Q358" s="453"/>
      <c r="R358" s="455"/>
      <c r="S358" s="455"/>
    </row>
    <row r="359" spans="1:19" ht="15" customHeight="1">
      <c r="A359" s="452"/>
      <c r="B359" s="452"/>
      <c r="C359" s="452"/>
      <c r="D359" s="452"/>
      <c r="E359" s="452"/>
      <c r="F359" s="452"/>
      <c r="G359" s="452"/>
      <c r="H359" s="452"/>
      <c r="I359" s="452"/>
      <c r="J359" s="453"/>
      <c r="K359" s="454"/>
      <c r="L359" s="452"/>
      <c r="M359" s="452"/>
      <c r="N359" s="452"/>
      <c r="O359" s="452"/>
      <c r="P359" s="452"/>
      <c r="Q359" s="453"/>
      <c r="R359" s="455"/>
      <c r="S359" s="455"/>
    </row>
    <row r="360" spans="1:19" ht="15" customHeight="1">
      <c r="A360" s="452"/>
      <c r="B360" s="452"/>
      <c r="C360" s="452"/>
      <c r="D360" s="452"/>
      <c r="E360" s="452"/>
      <c r="F360" s="452"/>
      <c r="G360" s="452"/>
      <c r="H360" s="452"/>
      <c r="I360" s="452"/>
      <c r="J360" s="453"/>
      <c r="K360" s="454"/>
      <c r="L360" s="452"/>
      <c r="M360" s="452"/>
      <c r="N360" s="452"/>
      <c r="O360" s="452"/>
      <c r="P360" s="452"/>
      <c r="Q360" s="453"/>
      <c r="R360" s="455"/>
      <c r="S360" s="455"/>
    </row>
    <row r="361" spans="1:19" ht="15" customHeight="1">
      <c r="A361" s="452"/>
      <c r="B361" s="452"/>
      <c r="C361" s="452"/>
      <c r="D361" s="452"/>
      <c r="E361" s="452"/>
      <c r="F361" s="452"/>
      <c r="G361" s="452"/>
      <c r="H361" s="452"/>
      <c r="I361" s="452"/>
      <c r="J361" s="453"/>
      <c r="K361" s="454"/>
      <c r="L361" s="452"/>
      <c r="M361" s="452"/>
      <c r="N361" s="452"/>
      <c r="O361" s="452"/>
      <c r="P361" s="452"/>
      <c r="Q361" s="453"/>
      <c r="R361" s="455"/>
      <c r="S361" s="455"/>
    </row>
    <row r="362" spans="1:19" ht="15" customHeight="1">
      <c r="A362" s="452"/>
      <c r="B362" s="452"/>
      <c r="C362" s="452"/>
      <c r="D362" s="452"/>
      <c r="E362" s="452"/>
      <c r="F362" s="452"/>
      <c r="G362" s="452"/>
      <c r="H362" s="452"/>
      <c r="I362" s="452"/>
      <c r="J362" s="453"/>
      <c r="K362" s="454"/>
      <c r="L362" s="452"/>
      <c r="M362" s="452"/>
      <c r="N362" s="452"/>
      <c r="O362" s="452"/>
      <c r="P362" s="452"/>
      <c r="Q362" s="453"/>
      <c r="R362" s="455"/>
      <c r="S362" s="455"/>
    </row>
    <row r="363" spans="1:19" ht="15" customHeight="1">
      <c r="A363" s="452"/>
      <c r="B363" s="452"/>
      <c r="C363" s="452"/>
      <c r="D363" s="452"/>
      <c r="E363" s="452"/>
      <c r="F363" s="452"/>
      <c r="G363" s="452"/>
      <c r="H363" s="452"/>
      <c r="I363" s="452"/>
      <c r="J363" s="453"/>
      <c r="K363" s="454"/>
      <c r="L363" s="452"/>
      <c r="M363" s="452"/>
      <c r="N363" s="452"/>
      <c r="O363" s="452"/>
      <c r="P363" s="452"/>
      <c r="Q363" s="453"/>
      <c r="R363" s="455"/>
      <c r="S363" s="455"/>
    </row>
    <row r="364" spans="1:19" ht="15" customHeight="1">
      <c r="A364" s="452"/>
      <c r="B364" s="452"/>
      <c r="C364" s="452"/>
      <c r="D364" s="452"/>
      <c r="E364" s="452"/>
      <c r="F364" s="452"/>
      <c r="G364" s="452"/>
      <c r="H364" s="452"/>
      <c r="I364" s="452"/>
      <c r="J364" s="453"/>
      <c r="K364" s="454"/>
      <c r="L364" s="452"/>
      <c r="M364" s="452"/>
      <c r="N364" s="452"/>
      <c r="O364" s="452"/>
      <c r="P364" s="452"/>
      <c r="Q364" s="453"/>
      <c r="R364" s="455"/>
      <c r="S364" s="455"/>
    </row>
    <row r="365" spans="1:19" ht="15" customHeight="1">
      <c r="A365" s="452"/>
      <c r="B365" s="452"/>
      <c r="C365" s="452"/>
      <c r="D365" s="452"/>
      <c r="E365" s="452"/>
      <c r="F365" s="452"/>
      <c r="G365" s="452"/>
      <c r="H365" s="452"/>
      <c r="I365" s="452"/>
      <c r="J365" s="453"/>
      <c r="K365" s="454"/>
      <c r="L365" s="452"/>
      <c r="M365" s="452"/>
      <c r="N365" s="452"/>
      <c r="O365" s="452"/>
      <c r="P365" s="452"/>
      <c r="Q365" s="453"/>
      <c r="R365" s="455"/>
      <c r="S365" s="455"/>
    </row>
    <row r="366" spans="1:19" ht="15" customHeight="1">
      <c r="A366" s="452"/>
      <c r="B366" s="452"/>
      <c r="C366" s="452"/>
      <c r="D366" s="452"/>
      <c r="E366" s="452"/>
      <c r="F366" s="452"/>
      <c r="G366" s="452"/>
      <c r="H366" s="452"/>
      <c r="I366" s="452"/>
      <c r="J366" s="453"/>
      <c r="K366" s="454"/>
      <c r="L366" s="452"/>
      <c r="M366" s="452"/>
      <c r="N366" s="452"/>
      <c r="O366" s="452"/>
      <c r="P366" s="452"/>
      <c r="Q366" s="453"/>
      <c r="R366" s="455"/>
      <c r="S366" s="455"/>
    </row>
    <row r="367" spans="1:19" ht="15" customHeight="1">
      <c r="A367" s="452"/>
      <c r="B367" s="452"/>
      <c r="C367" s="452"/>
      <c r="D367" s="452"/>
      <c r="E367" s="452"/>
      <c r="F367" s="452"/>
      <c r="G367" s="452"/>
      <c r="H367" s="452"/>
      <c r="I367" s="452"/>
      <c r="J367" s="453"/>
      <c r="K367" s="454"/>
      <c r="L367" s="452"/>
      <c r="M367" s="452"/>
      <c r="N367" s="452"/>
      <c r="O367" s="452"/>
      <c r="P367" s="452"/>
      <c r="Q367" s="453"/>
      <c r="R367" s="455"/>
      <c r="S367" s="455"/>
    </row>
    <row r="368" spans="1:19" ht="15" customHeight="1">
      <c r="A368" s="452"/>
      <c r="B368" s="452"/>
      <c r="C368" s="452"/>
      <c r="D368" s="452"/>
      <c r="E368" s="452"/>
      <c r="F368" s="452"/>
      <c r="G368" s="452"/>
      <c r="H368" s="452"/>
      <c r="I368" s="452"/>
      <c r="J368" s="453"/>
      <c r="K368" s="454"/>
      <c r="L368" s="452"/>
      <c r="M368" s="452"/>
      <c r="N368" s="452"/>
      <c r="O368" s="452"/>
      <c r="P368" s="452"/>
      <c r="Q368" s="453"/>
      <c r="R368" s="455"/>
      <c r="S368" s="455"/>
    </row>
  </sheetData>
  <mergeCells count="3">
    <mergeCell ref="D59:Q60"/>
    <mergeCell ref="D57:Q57"/>
    <mergeCell ref="D58:Q58"/>
  </mergeCells>
  <printOptions horizontalCentered="1"/>
  <pageMargins left="0.51181102362204722" right="0.51181102362204722" top="0.51181102362204722" bottom="0.51181102362204722" header="0.51181102362204722" footer="0.51181102362204722"/>
  <pageSetup scale="39" firstPageNumber="2" orientation="landscape" useFirstPageNumber="1" r:id="rId1"/>
  <headerFooter>
    <oddFooter>&amp;R&amp;"Helvetica,Regular"&amp;17BCE Supplementary Financial Information - Fourth Quarter 2022 Page 9</oddFooter>
  </headerFooter>
  <colBreaks count="1" manualBreakCount="1">
    <brk id="17" max="1048575" man="1"/>
  </colBreaks>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1745" r:id="rId7" name="FPMExcelClientSheetOptionstb1">
          <controlPr defaultSize="0" autoLine="0" r:id="rId8">
            <anchor moveWithCells="1" sizeWithCells="1">
              <from>
                <xdr:col>0</xdr:col>
                <xdr:colOff>0</xdr:colOff>
                <xdr:row>15</xdr:row>
                <xdr:rowOff>0</xdr:rowOff>
              </from>
              <to>
                <xdr:col>0</xdr:col>
                <xdr:colOff>9525</xdr:colOff>
                <xdr:row>15</xdr:row>
                <xdr:rowOff>0</xdr:rowOff>
              </to>
            </anchor>
          </controlPr>
        </control>
      </mc:Choice>
      <mc:Fallback>
        <control shapeId="31745" r:id="rId7" name="FPMExcelClientSheetOptionstb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pageSetUpPr fitToPage="1"/>
  </sheetPr>
  <dimension ref="A1:Q339"/>
  <sheetViews>
    <sheetView showGridLines="0" view="pageBreakPreview" zoomScale="70" zoomScaleNormal="70" zoomScaleSheetLayoutView="70" zoomScalePageLayoutView="40" workbookViewId="0"/>
  </sheetViews>
  <sheetFormatPr defaultColWidth="9.140625" defaultRowHeight="26.25"/>
  <cols>
    <col min="1" max="1" width="3.7109375" style="456" customWidth="1"/>
    <col min="2" max="2" width="122.140625" style="456" customWidth="1"/>
    <col min="3" max="3" width="21.5703125" style="1364" customWidth="1"/>
    <col min="4" max="4" width="1.140625" style="1364" customWidth="1"/>
    <col min="5" max="5" width="22.42578125" style="456" bestFit="1" customWidth="1"/>
    <col min="6" max="6" width="1.140625" style="456" customWidth="1"/>
    <col min="7" max="7" width="21.7109375" style="456" customWidth="1"/>
    <col min="8" max="9" width="22.42578125" style="456" bestFit="1" customWidth="1"/>
    <col min="10" max="10" width="19.7109375" style="1364" customWidth="1"/>
    <col min="11" max="14" width="9.140625" style="456"/>
    <col min="15" max="15" width="7.85546875" style="456" customWidth="1"/>
    <col min="16" max="17" width="9.140625" style="456" hidden="1" customWidth="1"/>
    <col min="18" max="16384" width="9.140625" style="456"/>
  </cols>
  <sheetData>
    <row r="1" spans="1:10">
      <c r="A1" s="1002"/>
      <c r="B1" s="1002"/>
      <c r="C1" s="1002"/>
      <c r="D1" s="1002"/>
      <c r="E1" s="1002"/>
      <c r="F1" s="1002"/>
      <c r="G1" s="1002"/>
      <c r="H1" s="1001"/>
      <c r="I1" s="1001"/>
      <c r="J1" s="1177" t="s">
        <v>365</v>
      </c>
    </row>
    <row r="2" spans="1:10" ht="27.75" customHeight="1">
      <c r="A2" s="1357"/>
      <c r="B2" s="1357"/>
      <c r="C2" s="1357"/>
      <c r="D2" s="1357"/>
      <c r="E2" s="1357"/>
      <c r="F2" s="1357"/>
      <c r="G2" s="1357"/>
      <c r="H2" s="327"/>
      <c r="I2" s="327"/>
      <c r="J2" s="1357"/>
    </row>
    <row r="3" spans="1:10" ht="61.5" customHeight="1">
      <c r="A3" s="1564" t="s">
        <v>79</v>
      </c>
      <c r="B3" s="1564"/>
      <c r="C3" s="1358" t="s">
        <v>380</v>
      </c>
      <c r="D3" s="1359"/>
      <c r="E3" s="1346" t="s">
        <v>369</v>
      </c>
      <c r="F3" s="1360"/>
      <c r="G3" s="1346" t="s">
        <v>337</v>
      </c>
      <c r="H3" s="1361" t="s">
        <v>336</v>
      </c>
      <c r="I3" s="1361" t="s">
        <v>335</v>
      </c>
      <c r="J3" s="1361" t="s">
        <v>334</v>
      </c>
    </row>
    <row r="4" spans="1:10" s="1079" customFormat="1" ht="23.25">
      <c r="A4" s="1052" t="s">
        <v>281</v>
      </c>
      <c r="B4" s="1011"/>
      <c r="C4" s="1011"/>
      <c r="D4" s="1011"/>
      <c r="E4" s="1011"/>
      <c r="F4" s="1011"/>
      <c r="G4" s="1012"/>
      <c r="H4" s="1011"/>
      <c r="I4" s="1011"/>
      <c r="J4" s="1011"/>
    </row>
    <row r="5" spans="1:10" s="1079" customFormat="1" ht="23.25">
      <c r="A5" s="531" t="s">
        <v>250</v>
      </c>
      <c r="B5" s="531"/>
      <c r="C5" s="1093">
        <v>507439</v>
      </c>
      <c r="D5" s="1396"/>
      <c r="E5" s="1396">
        <v>2224555</v>
      </c>
      <c r="F5" s="1131"/>
      <c r="G5" s="1348">
        <v>712310</v>
      </c>
      <c r="H5" s="1396">
        <v>603770</v>
      </c>
      <c r="I5" s="1396">
        <v>502940</v>
      </c>
      <c r="J5" s="1396">
        <v>405535</v>
      </c>
    </row>
    <row r="6" spans="1:10" s="1079" customFormat="1" ht="27" customHeight="1">
      <c r="A6" s="1397" t="s">
        <v>243</v>
      </c>
      <c r="B6" s="1397"/>
      <c r="C6" s="1126">
        <v>366874</v>
      </c>
      <c r="D6" s="1396"/>
      <c r="E6" s="1396">
        <v>1608503</v>
      </c>
      <c r="F6" s="1131"/>
      <c r="G6" s="1348">
        <v>564784</v>
      </c>
      <c r="H6" s="1396">
        <v>423364</v>
      </c>
      <c r="I6" s="1396">
        <v>347746</v>
      </c>
      <c r="J6" s="1396">
        <v>272609</v>
      </c>
    </row>
    <row r="7" spans="1:10" s="1079" customFormat="1" ht="23.25">
      <c r="A7" s="1067" t="s">
        <v>244</v>
      </c>
      <c r="B7" s="1067"/>
      <c r="C7" s="1127">
        <v>140565</v>
      </c>
      <c r="D7" s="1359"/>
      <c r="E7" s="1398">
        <v>616052</v>
      </c>
      <c r="F7" s="1131"/>
      <c r="G7" s="1399">
        <v>147526</v>
      </c>
      <c r="H7" s="1398">
        <v>180406</v>
      </c>
      <c r="I7" s="1398">
        <v>155194</v>
      </c>
      <c r="J7" s="1398">
        <v>132926</v>
      </c>
    </row>
    <row r="8" spans="1:10" s="1079" customFormat="1" ht="24.75" customHeight="1">
      <c r="A8" s="531" t="s">
        <v>251</v>
      </c>
      <c r="B8" s="531"/>
      <c r="C8" s="1125">
        <v>25208</v>
      </c>
      <c r="D8" s="1400"/>
      <c r="E8" s="1400">
        <v>411189</v>
      </c>
      <c r="F8" s="1131"/>
      <c r="G8" s="1348">
        <v>92085</v>
      </c>
      <c r="H8" s="1400">
        <v>166930</v>
      </c>
      <c r="I8" s="1400">
        <v>125539</v>
      </c>
      <c r="J8" s="1400">
        <v>26635</v>
      </c>
    </row>
    <row r="9" spans="1:10" s="1079" customFormat="1" ht="23.25">
      <c r="A9" s="1397" t="s">
        <v>243</v>
      </c>
      <c r="B9" s="1397"/>
      <c r="C9" s="1125">
        <v>45247</v>
      </c>
      <c r="D9" s="1400"/>
      <c r="E9" s="1400">
        <v>426172</v>
      </c>
      <c r="F9" s="1131"/>
      <c r="G9" s="1348">
        <v>128715</v>
      </c>
      <c r="H9" s="1400">
        <v>142886</v>
      </c>
      <c r="I9" s="1400">
        <v>111282</v>
      </c>
      <c r="J9" s="1400">
        <v>43289</v>
      </c>
    </row>
    <row r="10" spans="1:10" s="1079" customFormat="1" ht="23.25">
      <c r="A10" s="1067" t="s">
        <v>244</v>
      </c>
      <c r="B10" s="1067"/>
      <c r="C10" s="1165">
        <v>-20039</v>
      </c>
      <c r="D10" s="1359"/>
      <c r="E10" s="1401">
        <v>-14983</v>
      </c>
      <c r="F10" s="1131"/>
      <c r="G10" s="1402">
        <v>-36630</v>
      </c>
      <c r="H10" s="1401">
        <v>24044</v>
      </c>
      <c r="I10" s="1401">
        <v>14257</v>
      </c>
      <c r="J10" s="1401">
        <v>-16654</v>
      </c>
    </row>
    <row r="11" spans="1:10" s="1079" customFormat="1" ht="25.5" customHeight="1">
      <c r="A11" s="531" t="s">
        <v>385</v>
      </c>
      <c r="B11" s="531"/>
      <c r="C11" s="1125">
        <v>10206452</v>
      </c>
      <c r="D11" s="1400"/>
      <c r="E11" s="1400">
        <v>10287046</v>
      </c>
      <c r="F11" s="1131"/>
      <c r="G11" s="1348">
        <v>10287046</v>
      </c>
      <c r="H11" s="1400">
        <v>10194961</v>
      </c>
      <c r="I11" s="1400">
        <v>10028031</v>
      </c>
      <c r="J11" s="1400">
        <v>9902492</v>
      </c>
    </row>
    <row r="12" spans="1:10" s="1079" customFormat="1" ht="27" customHeight="1">
      <c r="A12" s="1212" t="s">
        <v>386</v>
      </c>
      <c r="B12" s="1212"/>
      <c r="C12" s="1125">
        <v>9362275</v>
      </c>
      <c r="D12" s="1400"/>
      <c r="E12" s="1400">
        <v>9422830</v>
      </c>
      <c r="F12" s="1131"/>
      <c r="G12" s="1348">
        <v>9422830</v>
      </c>
      <c r="H12" s="1400">
        <v>9294115</v>
      </c>
      <c r="I12" s="1400">
        <v>9151229</v>
      </c>
      <c r="J12" s="1400">
        <v>9039947</v>
      </c>
    </row>
    <row r="13" spans="1:10" s="1079" customFormat="1" ht="23.25">
      <c r="A13" s="1397" t="s">
        <v>244</v>
      </c>
      <c r="B13" s="1397"/>
      <c r="C13" s="1125">
        <v>844177</v>
      </c>
      <c r="D13" s="1359"/>
      <c r="E13" s="1400">
        <v>864216</v>
      </c>
      <c r="F13" s="1131"/>
      <c r="G13" s="1348">
        <v>864216</v>
      </c>
      <c r="H13" s="1400">
        <v>900846</v>
      </c>
      <c r="I13" s="1400">
        <v>876802</v>
      </c>
      <c r="J13" s="1400">
        <v>862545</v>
      </c>
    </row>
    <row r="14" spans="1:10" s="1079" customFormat="1" ht="26.25" customHeight="1">
      <c r="A14" s="1403" t="s">
        <v>421</v>
      </c>
      <c r="B14" s="1404"/>
      <c r="C14" s="1129">
        <v>58.14</v>
      </c>
      <c r="D14" s="1359"/>
      <c r="E14" s="1405">
        <v>59.08</v>
      </c>
      <c r="F14" s="1131"/>
      <c r="G14" s="1405">
        <v>58.71</v>
      </c>
      <c r="H14" s="1405">
        <v>60.28</v>
      </c>
      <c r="I14" s="1405">
        <v>59.16</v>
      </c>
      <c r="J14" s="1405">
        <v>58.152999999999999</v>
      </c>
    </row>
    <row r="15" spans="1:10" s="1169" customFormat="1" ht="24">
      <c r="A15" s="531" t="s">
        <v>340</v>
      </c>
      <c r="B15" s="531"/>
      <c r="C15" s="1130">
        <v>1.5900000000000001E-2</v>
      </c>
      <c r="D15" s="1406"/>
      <c r="E15" s="1407">
        <v>1.5100000000000001E-2</v>
      </c>
      <c r="F15" s="1028"/>
      <c r="G15" s="1407">
        <v>2.0299999999999999E-2</v>
      </c>
      <c r="H15" s="1407">
        <v>1.4500000000000001E-2</v>
      </c>
      <c r="I15" s="1407">
        <v>1.2699999999999999E-2</v>
      </c>
      <c r="J15" s="1407">
        <v>1.29E-2</v>
      </c>
    </row>
    <row r="16" spans="1:10" s="1169" customFormat="1" ht="24">
      <c r="A16" s="1212" t="s">
        <v>243</v>
      </c>
      <c r="B16" s="1397"/>
      <c r="C16" s="1130">
        <v>1.21E-2</v>
      </c>
      <c r="D16" s="1406"/>
      <c r="E16" s="1407">
        <v>1.15E-2</v>
      </c>
      <c r="F16" s="1028"/>
      <c r="G16" s="1407">
        <v>1.6299999999999999E-2</v>
      </c>
      <c r="H16" s="1407">
        <v>1.0999999999999999E-2</v>
      </c>
      <c r="I16" s="1407">
        <v>9.4000000000000004E-3</v>
      </c>
      <c r="J16" s="1407">
        <v>8.9999999999999993E-3</v>
      </c>
    </row>
    <row r="17" spans="1:10" s="1169" customFormat="1" ht="24">
      <c r="A17" s="1212" t="s">
        <v>244</v>
      </c>
      <c r="B17" s="1212"/>
      <c r="C17" s="1130">
        <v>5.74E-2</v>
      </c>
      <c r="D17" s="1406"/>
      <c r="E17" s="1407">
        <v>5.3100000000000001E-2</v>
      </c>
      <c r="F17" s="1028"/>
      <c r="G17" s="1407">
        <v>6.1499999999999999E-2</v>
      </c>
      <c r="H17" s="1407">
        <v>5.0999999999999997E-2</v>
      </c>
      <c r="I17" s="1407">
        <v>4.6800000000000001E-2</v>
      </c>
      <c r="J17" s="1407">
        <v>5.28E-2</v>
      </c>
    </row>
    <row r="18" spans="1:10" s="1169" customFormat="1" ht="21.75" customHeight="1">
      <c r="A18" s="1011" t="s">
        <v>280</v>
      </c>
      <c r="B18" s="1011"/>
      <c r="C18" s="1015"/>
      <c r="D18" s="1016"/>
      <c r="E18" s="1016"/>
      <c r="F18" s="1063"/>
      <c r="G18" s="1410"/>
      <c r="H18" s="1410"/>
      <c r="I18" s="1016"/>
      <c r="J18" s="1016"/>
    </row>
    <row r="19" spans="1:10" s="1169" customFormat="1" ht="24">
      <c r="A19" s="1212" t="s">
        <v>305</v>
      </c>
      <c r="B19" s="531"/>
      <c r="C19" s="1093">
        <v>66406</v>
      </c>
      <c r="D19" s="1396"/>
      <c r="E19" s="1348">
        <v>293307</v>
      </c>
      <c r="F19" s="1348"/>
      <c r="G19" s="1348">
        <v>78746</v>
      </c>
      <c r="H19" s="1348">
        <v>64282</v>
      </c>
      <c r="I19" s="1408">
        <v>79537</v>
      </c>
      <c r="J19" s="1348">
        <v>70742</v>
      </c>
    </row>
    <row r="20" spans="1:10" s="1170" customFormat="1" ht="24">
      <c r="A20" s="1397" t="s">
        <v>246</v>
      </c>
      <c r="B20" s="531"/>
      <c r="C20" s="1126">
        <v>2798954</v>
      </c>
      <c r="D20" s="1396"/>
      <c r="E20" s="1348">
        <v>2732548</v>
      </c>
      <c r="F20" s="1348"/>
      <c r="G20" s="1348">
        <v>2732548</v>
      </c>
      <c r="H20" s="1348">
        <v>2653802</v>
      </c>
      <c r="I20" s="1348">
        <v>2589520</v>
      </c>
      <c r="J20" s="1348">
        <v>2509983</v>
      </c>
    </row>
    <row r="21" spans="1:10" s="1170" customFormat="1" ht="24">
      <c r="A21" s="1411" t="s">
        <v>282</v>
      </c>
      <c r="B21" s="953"/>
      <c r="C21" s="1412"/>
      <c r="D21" s="1413"/>
      <c r="E21" s="1413"/>
      <c r="F21" s="1413"/>
      <c r="G21" s="1413"/>
      <c r="H21" s="1413"/>
      <c r="I21" s="1413"/>
      <c r="J21" s="1413"/>
    </row>
    <row r="22" spans="1:10" s="1171" customFormat="1" ht="24">
      <c r="A22" s="1212" t="s">
        <v>252</v>
      </c>
      <c r="B22" s="1395"/>
      <c r="C22" s="1093">
        <v>31078</v>
      </c>
      <c r="D22" s="1058"/>
      <c r="E22" s="1058">
        <v>187126</v>
      </c>
      <c r="F22" s="1093"/>
      <c r="G22" s="1058">
        <v>55591</v>
      </c>
      <c r="H22" s="1058">
        <v>79327</v>
      </c>
      <c r="I22" s="1058">
        <v>24934</v>
      </c>
      <c r="J22" s="1058">
        <v>27274</v>
      </c>
    </row>
    <row r="23" spans="1:10" s="1172" customFormat="1" ht="27.75">
      <c r="A23" s="1212" t="s">
        <v>410</v>
      </c>
      <c r="B23" s="944"/>
      <c r="C23" s="1093">
        <v>4496712</v>
      </c>
      <c r="D23" s="1058"/>
      <c r="E23" s="1058">
        <v>4473429</v>
      </c>
      <c r="F23" s="1064"/>
      <c r="G23" s="1058">
        <v>4473429</v>
      </c>
      <c r="H23" s="1058">
        <v>4417838</v>
      </c>
      <c r="I23" s="1058">
        <v>4338511</v>
      </c>
      <c r="J23" s="1058">
        <v>4278497</v>
      </c>
    </row>
    <row r="24" spans="1:10" s="1170" customFormat="1">
      <c r="A24" s="1411" t="s">
        <v>411</v>
      </c>
      <c r="B24" s="1011"/>
      <c r="C24" s="1012"/>
      <c r="D24" s="1012"/>
      <c r="E24" s="1012"/>
      <c r="F24" s="1414"/>
      <c r="G24" s="1415"/>
      <c r="H24" s="1012"/>
      <c r="I24" s="1012"/>
      <c r="J24" s="1012"/>
    </row>
    <row r="25" spans="1:10" s="1170" customFormat="1" ht="24">
      <c r="A25" s="1212" t="s">
        <v>384</v>
      </c>
      <c r="B25" s="1093"/>
      <c r="C25" s="1093">
        <v>14174</v>
      </c>
      <c r="D25" s="1058"/>
      <c r="E25" s="1058">
        <v>81918</v>
      </c>
      <c r="F25" s="1058"/>
      <c r="G25" s="1058">
        <v>23537</v>
      </c>
      <c r="H25" s="1058">
        <v>35976</v>
      </c>
      <c r="I25" s="1058">
        <v>11506</v>
      </c>
      <c r="J25" s="1058">
        <v>10899</v>
      </c>
    </row>
    <row r="26" spans="1:10" ht="27.75">
      <c r="A26" s="1212" t="s">
        <v>387</v>
      </c>
      <c r="B26" s="531"/>
      <c r="C26" s="1093">
        <v>2084516</v>
      </c>
      <c r="D26" s="1058"/>
      <c r="E26" s="1058">
        <v>2070342</v>
      </c>
      <c r="F26" s="1065"/>
      <c r="G26" s="1066">
        <v>2070342</v>
      </c>
      <c r="H26" s="1058">
        <v>2046805</v>
      </c>
      <c r="I26" s="1058">
        <v>2010829</v>
      </c>
      <c r="J26" s="1058">
        <v>1999080</v>
      </c>
    </row>
    <row r="27" spans="1:10" ht="25.5" customHeight="1">
      <c r="A27" s="953" t="s">
        <v>284</v>
      </c>
      <c r="B27" s="953"/>
      <c r="C27" s="1012"/>
      <c r="D27" s="1012"/>
      <c r="E27" s="1012"/>
      <c r="F27" s="1011"/>
      <c r="G27" s="1012"/>
      <c r="H27" s="1012"/>
      <c r="I27" s="1012"/>
      <c r="J27" s="1012"/>
    </row>
    <row r="28" spans="1:10" ht="24.6" customHeight="1">
      <c r="A28" s="1212" t="s">
        <v>233</v>
      </c>
      <c r="B28" s="957"/>
      <c r="C28" s="1124">
        <v>-43911</v>
      </c>
      <c r="D28" s="912"/>
      <c r="E28" s="912">
        <v>-176612</v>
      </c>
      <c r="F28" s="1093"/>
      <c r="G28" s="1058">
        <v>-38347</v>
      </c>
      <c r="H28" s="1058">
        <v>-41776</v>
      </c>
      <c r="I28" s="912">
        <v>-49608</v>
      </c>
      <c r="J28" s="912">
        <v>-46881</v>
      </c>
    </row>
    <row r="29" spans="1:10" ht="28.5" customHeight="1">
      <c r="A29" s="1212" t="s">
        <v>388</v>
      </c>
      <c r="B29" s="957"/>
      <c r="C29" s="1124">
        <v>1977706</v>
      </c>
      <c r="D29" s="912"/>
      <c r="E29" s="912">
        <v>2021617</v>
      </c>
      <c r="F29" s="1064"/>
      <c r="G29" s="912">
        <v>2021617</v>
      </c>
      <c r="H29" s="1058">
        <v>2059964</v>
      </c>
      <c r="I29" s="912">
        <v>2101740</v>
      </c>
      <c r="J29" s="912">
        <v>2143890</v>
      </c>
    </row>
    <row r="30" spans="1:10" ht="12" customHeight="1">
      <c r="A30" s="625"/>
      <c r="B30" s="625"/>
      <c r="C30" s="1018"/>
      <c r="D30" s="1018"/>
      <c r="E30" s="625"/>
      <c r="F30" s="625"/>
      <c r="G30" s="625"/>
      <c r="H30" s="625"/>
      <c r="I30" s="625"/>
      <c r="J30" s="1018"/>
    </row>
    <row r="31" spans="1:10" ht="25.5" customHeight="1">
      <c r="A31" s="1409" t="s">
        <v>242</v>
      </c>
      <c r="B31" s="1571" t="s">
        <v>390</v>
      </c>
      <c r="C31" s="1571"/>
      <c r="D31" s="1571"/>
      <c r="E31" s="1571"/>
      <c r="F31" s="1571"/>
      <c r="G31" s="1571"/>
      <c r="H31" s="1571"/>
      <c r="I31" s="1571"/>
      <c r="J31" s="1571"/>
    </row>
    <row r="32" spans="1:10" ht="46.5" customHeight="1">
      <c r="A32" s="1409" t="s">
        <v>301</v>
      </c>
      <c r="B32" s="1571" t="s">
        <v>392</v>
      </c>
      <c r="C32" s="1571"/>
      <c r="D32" s="1571"/>
      <c r="E32" s="1571"/>
      <c r="F32" s="1571"/>
      <c r="G32" s="1571"/>
      <c r="H32" s="1571"/>
      <c r="I32" s="1571"/>
      <c r="J32" s="1571"/>
    </row>
    <row r="33" spans="1:10" ht="25.5" customHeight="1">
      <c r="A33" s="1409" t="s">
        <v>391</v>
      </c>
      <c r="B33" s="1571" t="s">
        <v>414</v>
      </c>
      <c r="C33" s="1571"/>
      <c r="D33" s="1571"/>
      <c r="E33" s="1571"/>
      <c r="F33" s="1571"/>
      <c r="G33" s="1571"/>
      <c r="H33" s="1571"/>
      <c r="I33" s="1571"/>
      <c r="J33" s="1571"/>
    </row>
    <row r="34" spans="1:10" ht="41.25" customHeight="1">
      <c r="A34" s="1409" t="s">
        <v>389</v>
      </c>
      <c r="B34" s="1571" t="s">
        <v>378</v>
      </c>
      <c r="C34" s="1571"/>
      <c r="D34" s="1571"/>
      <c r="E34" s="1571"/>
      <c r="F34" s="1571"/>
      <c r="G34" s="1571"/>
      <c r="H34" s="1571"/>
      <c r="I34" s="1571"/>
      <c r="J34" s="1571"/>
    </row>
    <row r="35" spans="1:10" ht="42.75" customHeight="1">
      <c r="A35" s="1409" t="s">
        <v>409</v>
      </c>
      <c r="B35" s="1571" t="s">
        <v>415</v>
      </c>
      <c r="C35" s="1571"/>
      <c r="D35" s="1571"/>
      <c r="E35" s="1571"/>
      <c r="F35" s="1571"/>
      <c r="G35" s="1571"/>
      <c r="H35" s="1571"/>
      <c r="I35" s="1571"/>
      <c r="J35" s="1571"/>
    </row>
    <row r="36" spans="1:10" ht="25.5">
      <c r="A36" s="455"/>
      <c r="B36" s="1571"/>
      <c r="C36" s="1571"/>
      <c r="D36" s="1571"/>
      <c r="E36" s="1571"/>
      <c r="F36" s="1571"/>
      <c r="G36" s="1571"/>
      <c r="H36" s="1571"/>
      <c r="I36" s="1571"/>
      <c r="J36" s="1571"/>
    </row>
    <row r="37" spans="1:10">
      <c r="A37" s="455"/>
      <c r="B37" s="455"/>
      <c r="C37" s="507"/>
      <c r="D37" s="507"/>
      <c r="E37" s="507"/>
      <c r="F37" s="455"/>
      <c r="G37" s="507"/>
      <c r="H37" s="507"/>
      <c r="I37" s="507"/>
      <c r="J37" s="507"/>
    </row>
    <row r="38" spans="1:10">
      <c r="A38" s="455"/>
      <c r="B38" s="455"/>
      <c r="C38" s="507"/>
      <c r="D38" s="507"/>
      <c r="E38" s="507"/>
      <c r="F38" s="455"/>
      <c r="G38" s="507"/>
      <c r="H38" s="507"/>
      <c r="I38" s="507"/>
      <c r="J38" s="507"/>
    </row>
    <row r="39" spans="1:10">
      <c r="A39" s="455"/>
      <c r="B39" s="455"/>
      <c r="C39" s="507"/>
      <c r="D39" s="507"/>
      <c r="E39" s="507"/>
      <c r="F39" s="455"/>
      <c r="G39" s="507"/>
      <c r="H39" s="507"/>
      <c r="I39" s="507"/>
      <c r="J39" s="507"/>
    </row>
    <row r="40" spans="1:10">
      <c r="A40" s="455"/>
      <c r="B40" s="455"/>
      <c r="C40" s="507"/>
      <c r="D40" s="507"/>
      <c r="E40" s="507"/>
      <c r="F40" s="455"/>
      <c r="G40" s="507"/>
      <c r="H40" s="507"/>
      <c r="I40" s="507"/>
      <c r="J40" s="507"/>
    </row>
    <row r="41" spans="1:10" ht="15" customHeight="1">
      <c r="A41" s="455"/>
      <c r="B41" s="455"/>
      <c r="C41" s="507"/>
      <c r="D41" s="507"/>
      <c r="E41" s="455"/>
      <c r="F41" s="455"/>
      <c r="G41" s="455"/>
      <c r="H41" s="455"/>
      <c r="I41" s="455"/>
      <c r="J41" s="507"/>
    </row>
    <row r="42" spans="1:10" ht="15" customHeight="1">
      <c r="A42" s="455"/>
      <c r="B42" s="455"/>
      <c r="C42" s="507"/>
      <c r="D42" s="507"/>
      <c r="E42" s="455"/>
      <c r="F42" s="455"/>
      <c r="G42" s="455"/>
      <c r="H42" s="455"/>
      <c r="I42" s="455"/>
      <c r="J42" s="507"/>
    </row>
    <row r="43" spans="1:10" ht="15" customHeight="1">
      <c r="A43" s="455"/>
      <c r="B43" s="455"/>
      <c r="C43" s="507"/>
      <c r="D43" s="507"/>
      <c r="E43" s="455"/>
      <c r="F43" s="455"/>
      <c r="G43" s="455"/>
      <c r="H43" s="455"/>
      <c r="I43" s="455"/>
      <c r="J43" s="507"/>
    </row>
    <row r="44" spans="1:10" ht="15" customHeight="1">
      <c r="A44" s="455"/>
      <c r="B44" s="455"/>
      <c r="C44" s="507"/>
      <c r="D44" s="507"/>
      <c r="E44" s="455"/>
      <c r="F44" s="455"/>
      <c r="G44" s="455"/>
      <c r="H44" s="455"/>
      <c r="I44" s="455"/>
      <c r="J44" s="507"/>
    </row>
    <row r="45" spans="1:10" ht="15" customHeight="1">
      <c r="A45" s="455"/>
      <c r="B45" s="455"/>
      <c r="C45" s="507"/>
      <c r="D45" s="507"/>
      <c r="E45" s="455"/>
      <c r="F45" s="455"/>
      <c r="G45" s="455"/>
      <c r="H45" s="455"/>
      <c r="I45" s="455"/>
      <c r="J45" s="507"/>
    </row>
    <row r="46" spans="1:10" ht="15" customHeight="1">
      <c r="A46" s="455"/>
      <c r="B46" s="455"/>
      <c r="C46" s="507"/>
      <c r="D46" s="507"/>
      <c r="E46" s="455"/>
      <c r="F46" s="455"/>
      <c r="G46" s="455"/>
      <c r="H46" s="455"/>
      <c r="I46" s="455"/>
      <c r="J46" s="507"/>
    </row>
    <row r="47" spans="1:10" ht="15" customHeight="1">
      <c r="A47" s="455"/>
      <c r="B47" s="455"/>
      <c r="C47" s="507"/>
      <c r="D47" s="507"/>
      <c r="E47" s="455"/>
      <c r="F47" s="455"/>
      <c r="G47" s="455"/>
      <c r="H47" s="455"/>
      <c r="I47" s="455"/>
      <c r="J47" s="507"/>
    </row>
    <row r="48" spans="1:10" ht="15" customHeight="1">
      <c r="A48" s="455"/>
      <c r="B48" s="455"/>
      <c r="C48" s="507"/>
      <c r="D48" s="507"/>
      <c r="E48" s="455"/>
      <c r="F48" s="455"/>
      <c r="G48" s="455"/>
      <c r="H48" s="455"/>
      <c r="I48" s="455"/>
      <c r="J48" s="507"/>
    </row>
    <row r="49" spans="1:10" ht="15" customHeight="1">
      <c r="A49" s="455"/>
      <c r="B49" s="455"/>
      <c r="C49" s="507"/>
      <c r="D49" s="507"/>
      <c r="E49" s="455"/>
      <c r="F49" s="455"/>
      <c r="G49" s="455"/>
      <c r="H49" s="455"/>
      <c r="I49" s="455"/>
      <c r="J49" s="507"/>
    </row>
    <row r="50" spans="1:10" ht="15" customHeight="1">
      <c r="A50" s="455"/>
      <c r="B50" s="455"/>
      <c r="C50" s="507"/>
      <c r="D50" s="507"/>
      <c r="E50" s="455"/>
      <c r="F50" s="455"/>
      <c r="G50" s="455"/>
      <c r="H50" s="455"/>
      <c r="I50" s="455"/>
      <c r="J50" s="507"/>
    </row>
    <row r="51" spans="1:10" ht="15" customHeight="1">
      <c r="A51" s="455"/>
      <c r="B51" s="455"/>
      <c r="C51" s="507"/>
      <c r="D51" s="507"/>
      <c r="E51" s="455"/>
      <c r="F51" s="455"/>
      <c r="G51" s="455"/>
      <c r="H51" s="455"/>
      <c r="I51" s="455"/>
      <c r="J51" s="507"/>
    </row>
    <row r="52" spans="1:10" ht="15" customHeight="1">
      <c r="A52" s="455"/>
      <c r="B52" s="455"/>
      <c r="C52" s="507"/>
      <c r="D52" s="507"/>
      <c r="E52" s="455"/>
      <c r="F52" s="455"/>
      <c r="G52" s="455"/>
      <c r="H52" s="455"/>
      <c r="I52" s="455"/>
      <c r="J52" s="507"/>
    </row>
    <row r="53" spans="1:10" ht="15" customHeight="1">
      <c r="A53" s="455"/>
      <c r="B53" s="455"/>
      <c r="C53" s="507"/>
      <c r="D53" s="507"/>
      <c r="E53" s="455"/>
      <c r="F53" s="455"/>
      <c r="G53" s="455"/>
      <c r="H53" s="455"/>
      <c r="I53" s="455"/>
      <c r="J53" s="507"/>
    </row>
    <row r="54" spans="1:10" ht="15" customHeight="1">
      <c r="A54" s="455"/>
      <c r="B54" s="455"/>
      <c r="C54" s="507"/>
      <c r="D54" s="507"/>
      <c r="E54" s="455"/>
      <c r="F54" s="455"/>
      <c r="G54" s="455"/>
      <c r="H54" s="455"/>
      <c r="I54" s="455"/>
      <c r="J54" s="507"/>
    </row>
    <row r="55" spans="1:10" ht="15" customHeight="1">
      <c r="A55" s="455"/>
      <c r="B55" s="455"/>
      <c r="C55" s="507"/>
      <c r="D55" s="507"/>
      <c r="E55" s="455"/>
      <c r="F55" s="455"/>
      <c r="G55" s="455"/>
      <c r="H55" s="455"/>
      <c r="I55" s="455"/>
      <c r="J55" s="507"/>
    </row>
    <row r="56" spans="1:10" ht="15" customHeight="1">
      <c r="A56" s="455"/>
      <c r="B56" s="455"/>
      <c r="C56" s="507"/>
      <c r="D56" s="507"/>
      <c r="E56" s="455"/>
      <c r="F56" s="455"/>
      <c r="G56" s="455"/>
      <c r="H56" s="455"/>
      <c r="I56" s="455"/>
      <c r="J56" s="507"/>
    </row>
    <row r="57" spans="1:10" ht="15" customHeight="1">
      <c r="A57" s="455"/>
      <c r="B57" s="455"/>
      <c r="C57" s="507"/>
      <c r="D57" s="507"/>
      <c r="E57" s="455"/>
      <c r="F57" s="455"/>
      <c r="G57" s="455"/>
      <c r="H57" s="455"/>
      <c r="I57" s="455"/>
      <c r="J57" s="507"/>
    </row>
    <row r="58" spans="1:10" ht="15" customHeight="1">
      <c r="A58" s="455"/>
      <c r="B58" s="455"/>
      <c r="C58" s="507"/>
      <c r="D58" s="507"/>
      <c r="E58" s="455"/>
      <c r="F58" s="455"/>
      <c r="G58" s="455"/>
      <c r="H58" s="455"/>
      <c r="I58" s="455"/>
      <c r="J58" s="507"/>
    </row>
    <row r="59" spans="1:10" ht="15" customHeight="1">
      <c r="A59" s="455"/>
      <c r="B59" s="455"/>
      <c r="C59" s="507"/>
      <c r="D59" s="507"/>
      <c r="E59" s="455"/>
      <c r="F59" s="455"/>
      <c r="G59" s="455"/>
      <c r="H59" s="455"/>
      <c r="I59" s="455"/>
      <c r="J59" s="507"/>
    </row>
    <row r="60" spans="1:10" ht="15" customHeight="1">
      <c r="A60" s="455"/>
      <c r="B60" s="455"/>
      <c r="C60" s="507"/>
      <c r="D60" s="507"/>
      <c r="E60" s="455"/>
      <c r="F60" s="455"/>
      <c r="G60" s="455"/>
      <c r="H60" s="455"/>
      <c r="I60" s="455"/>
      <c r="J60" s="507"/>
    </row>
    <row r="61" spans="1:10" ht="15" customHeight="1">
      <c r="A61" s="455"/>
      <c r="B61" s="455"/>
      <c r="C61" s="507"/>
      <c r="D61" s="507"/>
      <c r="E61" s="455"/>
      <c r="F61" s="455"/>
      <c r="G61" s="455"/>
      <c r="H61" s="455"/>
      <c r="I61" s="455"/>
      <c r="J61" s="507"/>
    </row>
    <row r="62" spans="1:10" ht="15" customHeight="1">
      <c r="A62" s="455"/>
      <c r="B62" s="455"/>
      <c r="C62" s="507"/>
      <c r="D62" s="507"/>
      <c r="E62" s="455"/>
      <c r="F62" s="455"/>
      <c r="G62" s="455"/>
      <c r="H62" s="455"/>
      <c r="I62" s="455"/>
      <c r="J62" s="507"/>
    </row>
    <row r="63" spans="1:10" ht="15" customHeight="1">
      <c r="A63" s="455"/>
      <c r="B63" s="455"/>
      <c r="C63" s="507"/>
      <c r="D63" s="507"/>
      <c r="E63" s="455"/>
      <c r="F63" s="455"/>
      <c r="G63" s="455"/>
      <c r="H63" s="455"/>
      <c r="I63" s="455"/>
      <c r="J63" s="507"/>
    </row>
    <row r="64" spans="1:10" ht="15" customHeight="1">
      <c r="A64" s="455"/>
      <c r="B64" s="455"/>
      <c r="C64" s="507"/>
      <c r="D64" s="507"/>
      <c r="E64" s="455"/>
      <c r="F64" s="455"/>
      <c r="G64" s="455"/>
      <c r="H64" s="455"/>
      <c r="I64" s="455"/>
      <c r="J64" s="507"/>
    </row>
    <row r="65" spans="1:10" ht="15" customHeight="1">
      <c r="A65" s="455"/>
      <c r="B65" s="455"/>
      <c r="C65" s="507"/>
      <c r="D65" s="507"/>
      <c r="E65" s="455"/>
      <c r="F65" s="455"/>
      <c r="G65" s="455"/>
      <c r="H65" s="455"/>
      <c r="I65" s="455"/>
      <c r="J65" s="507"/>
    </row>
    <row r="66" spans="1:10" ht="15" customHeight="1">
      <c r="A66" s="455"/>
      <c r="B66" s="455"/>
      <c r="C66" s="507"/>
      <c r="D66" s="507"/>
      <c r="E66" s="455"/>
      <c r="F66" s="455"/>
      <c r="G66" s="455"/>
      <c r="H66" s="455"/>
      <c r="I66" s="455"/>
      <c r="J66" s="507"/>
    </row>
    <row r="67" spans="1:10" ht="15" customHeight="1">
      <c r="A67" s="455"/>
      <c r="B67" s="455"/>
      <c r="C67" s="507"/>
      <c r="D67" s="507"/>
      <c r="E67" s="455"/>
      <c r="F67" s="455"/>
      <c r="G67" s="455"/>
      <c r="H67" s="455"/>
      <c r="I67" s="455"/>
      <c r="J67" s="507"/>
    </row>
    <row r="68" spans="1:10" ht="15" customHeight="1">
      <c r="A68" s="455"/>
      <c r="B68" s="455"/>
      <c r="C68" s="507"/>
      <c r="D68" s="507"/>
      <c r="E68" s="455"/>
      <c r="F68" s="455"/>
      <c r="G68" s="455"/>
      <c r="H68" s="455"/>
      <c r="I68" s="455"/>
      <c r="J68" s="507"/>
    </row>
    <row r="69" spans="1:10" ht="15" customHeight="1">
      <c r="A69" s="455"/>
      <c r="B69" s="455"/>
      <c r="C69" s="507"/>
      <c r="D69" s="507"/>
      <c r="E69" s="455"/>
      <c r="F69" s="455"/>
      <c r="G69" s="455"/>
      <c r="H69" s="455"/>
      <c r="I69" s="455"/>
      <c r="J69" s="507"/>
    </row>
    <row r="70" spans="1:10" ht="15" customHeight="1">
      <c r="A70" s="455"/>
      <c r="B70" s="455"/>
      <c r="C70" s="507"/>
      <c r="D70" s="507"/>
      <c r="E70" s="455"/>
      <c r="F70" s="455"/>
      <c r="G70" s="455"/>
      <c r="H70" s="455"/>
      <c r="I70" s="455"/>
      <c r="J70" s="507"/>
    </row>
    <row r="71" spans="1:10" ht="15" customHeight="1">
      <c r="A71" s="455"/>
      <c r="B71" s="455"/>
      <c r="C71" s="507"/>
      <c r="D71" s="507"/>
      <c r="E71" s="455"/>
      <c r="F71" s="455"/>
      <c r="G71" s="455"/>
      <c r="H71" s="455"/>
      <c r="I71" s="455"/>
      <c r="J71" s="507"/>
    </row>
    <row r="72" spans="1:10" ht="15" customHeight="1">
      <c r="A72" s="455"/>
      <c r="B72" s="455"/>
      <c r="C72" s="507"/>
      <c r="D72" s="507"/>
      <c r="E72" s="455"/>
      <c r="F72" s="455"/>
      <c r="G72" s="455"/>
      <c r="H72" s="455"/>
      <c r="I72" s="455"/>
      <c r="J72" s="507"/>
    </row>
    <row r="73" spans="1:10" ht="15" customHeight="1">
      <c r="A73" s="455"/>
      <c r="B73" s="455"/>
      <c r="C73" s="507"/>
      <c r="D73" s="507"/>
      <c r="E73" s="455"/>
      <c r="F73" s="455"/>
      <c r="G73" s="455"/>
      <c r="H73" s="455"/>
      <c r="I73" s="455"/>
      <c r="J73" s="507"/>
    </row>
    <row r="74" spans="1:10" ht="15" customHeight="1">
      <c r="A74" s="455"/>
      <c r="B74" s="455"/>
      <c r="C74" s="507"/>
      <c r="D74" s="507"/>
      <c r="E74" s="455"/>
      <c r="F74" s="455"/>
      <c r="G74" s="455"/>
      <c r="H74" s="455"/>
      <c r="I74" s="455"/>
      <c r="J74" s="507"/>
    </row>
    <row r="75" spans="1:10" ht="15" customHeight="1">
      <c r="A75" s="455"/>
      <c r="B75" s="455"/>
      <c r="C75" s="507"/>
      <c r="D75" s="507"/>
      <c r="E75" s="455"/>
      <c r="F75" s="455"/>
      <c r="G75" s="455"/>
      <c r="H75" s="455"/>
      <c r="I75" s="455"/>
      <c r="J75" s="507"/>
    </row>
    <row r="76" spans="1:10" ht="15" customHeight="1">
      <c r="A76" s="455"/>
      <c r="B76" s="455"/>
      <c r="C76" s="507"/>
      <c r="D76" s="507"/>
      <c r="E76" s="455"/>
      <c r="F76" s="455"/>
      <c r="G76" s="455"/>
      <c r="H76" s="455"/>
      <c r="I76" s="455"/>
      <c r="J76" s="507"/>
    </row>
    <row r="77" spans="1:10" ht="15" customHeight="1">
      <c r="A77" s="455"/>
      <c r="B77" s="455"/>
      <c r="C77" s="507"/>
      <c r="D77" s="507"/>
      <c r="E77" s="455"/>
      <c r="F77" s="455"/>
      <c r="G77" s="455"/>
      <c r="H77" s="455"/>
      <c r="I77" s="455"/>
      <c r="J77" s="507"/>
    </row>
    <row r="78" spans="1:10" ht="15" customHeight="1">
      <c r="A78" s="455"/>
      <c r="B78" s="455"/>
      <c r="C78" s="507"/>
      <c r="D78" s="507"/>
      <c r="E78" s="455"/>
      <c r="F78" s="455"/>
      <c r="G78" s="455"/>
      <c r="H78" s="455"/>
      <c r="I78" s="455"/>
      <c r="J78" s="507"/>
    </row>
    <row r="79" spans="1:10" ht="15" customHeight="1">
      <c r="A79" s="455"/>
      <c r="B79" s="455"/>
      <c r="C79" s="507"/>
      <c r="D79" s="507"/>
      <c r="E79" s="455"/>
      <c r="F79" s="455"/>
      <c r="G79" s="455"/>
      <c r="H79" s="455"/>
      <c r="I79" s="455"/>
      <c r="J79" s="507"/>
    </row>
    <row r="80" spans="1:10" ht="15" customHeight="1">
      <c r="A80" s="455"/>
      <c r="B80" s="455"/>
      <c r="C80" s="507"/>
      <c r="D80" s="507"/>
      <c r="E80" s="455"/>
      <c r="F80" s="455"/>
      <c r="G80" s="455"/>
      <c r="H80" s="455"/>
      <c r="I80" s="455"/>
      <c r="J80" s="507"/>
    </row>
    <row r="81" spans="1:10" ht="15" customHeight="1">
      <c r="A81" s="455"/>
      <c r="B81" s="455"/>
      <c r="C81" s="507"/>
      <c r="D81" s="507"/>
      <c r="E81" s="455"/>
      <c r="F81" s="455"/>
      <c r="G81" s="455"/>
      <c r="H81" s="455"/>
      <c r="I81" s="455"/>
      <c r="J81" s="507"/>
    </row>
    <row r="82" spans="1:10" ht="15" customHeight="1">
      <c r="A82" s="455"/>
      <c r="B82" s="455"/>
      <c r="C82" s="507"/>
      <c r="D82" s="507"/>
      <c r="E82" s="455"/>
      <c r="F82" s="455"/>
      <c r="G82" s="455"/>
      <c r="H82" s="455"/>
      <c r="I82" s="455"/>
      <c r="J82" s="507"/>
    </row>
    <row r="83" spans="1:10" ht="15" customHeight="1">
      <c r="A83" s="455"/>
      <c r="B83" s="455"/>
      <c r="C83" s="507"/>
      <c r="D83" s="507"/>
      <c r="E83" s="455"/>
      <c r="F83" s="455"/>
      <c r="G83" s="455"/>
      <c r="H83" s="455"/>
      <c r="I83" s="455"/>
      <c r="J83" s="507"/>
    </row>
    <row r="84" spans="1:10" ht="15" customHeight="1">
      <c r="A84" s="455"/>
      <c r="B84" s="455"/>
      <c r="C84" s="507"/>
      <c r="D84" s="507"/>
      <c r="E84" s="455"/>
      <c r="F84" s="455"/>
      <c r="G84" s="455"/>
      <c r="H84" s="455"/>
      <c r="I84" s="455"/>
      <c r="J84" s="507"/>
    </row>
    <row r="85" spans="1:10" ht="15" customHeight="1">
      <c r="A85" s="455"/>
      <c r="B85" s="455"/>
      <c r="C85" s="507"/>
      <c r="D85" s="507"/>
      <c r="E85" s="455"/>
      <c r="F85" s="455"/>
      <c r="G85" s="455"/>
      <c r="H85" s="455"/>
      <c r="I85" s="455"/>
      <c r="J85" s="507"/>
    </row>
    <row r="86" spans="1:10" ht="15" customHeight="1">
      <c r="A86" s="455"/>
      <c r="B86" s="455"/>
      <c r="C86" s="507"/>
      <c r="D86" s="507"/>
      <c r="E86" s="455"/>
      <c r="F86" s="455"/>
      <c r="G86" s="455"/>
      <c r="H86" s="455"/>
      <c r="I86" s="455"/>
      <c r="J86" s="507"/>
    </row>
    <row r="87" spans="1:10" ht="15" customHeight="1">
      <c r="A87" s="455"/>
      <c r="B87" s="455"/>
      <c r="C87" s="507"/>
      <c r="D87" s="507"/>
      <c r="E87" s="455"/>
      <c r="F87" s="455"/>
      <c r="G87" s="455"/>
      <c r="H87" s="455"/>
      <c r="I87" s="455"/>
      <c r="J87" s="507"/>
    </row>
    <row r="88" spans="1:10" ht="15" customHeight="1">
      <c r="A88" s="455"/>
      <c r="B88" s="455"/>
      <c r="C88" s="507"/>
      <c r="D88" s="507"/>
      <c r="E88" s="455"/>
      <c r="F88" s="455"/>
      <c r="G88" s="455"/>
      <c r="H88" s="455"/>
      <c r="I88" s="455"/>
      <c r="J88" s="507"/>
    </row>
    <row r="89" spans="1:10" ht="15" customHeight="1">
      <c r="A89" s="455"/>
      <c r="B89" s="455"/>
      <c r="C89" s="507"/>
      <c r="D89" s="507"/>
      <c r="E89" s="455"/>
      <c r="F89" s="455"/>
      <c r="G89" s="455"/>
      <c r="H89" s="455"/>
      <c r="I89" s="455"/>
      <c r="J89" s="507"/>
    </row>
    <row r="90" spans="1:10" ht="15" customHeight="1">
      <c r="A90" s="455"/>
      <c r="B90" s="455"/>
      <c r="C90" s="507"/>
      <c r="D90" s="507"/>
      <c r="E90" s="455"/>
      <c r="F90" s="455"/>
      <c r="G90" s="455"/>
      <c r="H90" s="455"/>
      <c r="I90" s="455"/>
      <c r="J90" s="507"/>
    </row>
    <row r="91" spans="1:10" ht="15" customHeight="1">
      <c r="A91" s="455"/>
      <c r="B91" s="455"/>
      <c r="C91" s="507"/>
      <c r="D91" s="507"/>
      <c r="E91" s="455"/>
      <c r="F91" s="455"/>
      <c r="G91" s="455"/>
      <c r="H91" s="455"/>
      <c r="I91" s="455"/>
      <c r="J91" s="507"/>
    </row>
    <row r="92" spans="1:10" ht="15" customHeight="1">
      <c r="A92" s="455"/>
      <c r="B92" s="455"/>
      <c r="C92" s="507"/>
      <c r="D92" s="507"/>
      <c r="E92" s="455"/>
      <c r="F92" s="455"/>
      <c r="G92" s="455"/>
      <c r="H92" s="455"/>
      <c r="I92" s="455"/>
      <c r="J92" s="507"/>
    </row>
    <row r="93" spans="1:10" ht="15" customHeight="1">
      <c r="A93" s="455"/>
      <c r="B93" s="455"/>
      <c r="C93" s="507"/>
      <c r="D93" s="507"/>
      <c r="E93" s="455"/>
      <c r="F93" s="455"/>
      <c r="G93" s="455"/>
      <c r="H93" s="455"/>
      <c r="I93" s="455"/>
      <c r="J93" s="507"/>
    </row>
    <row r="94" spans="1:10" ht="15" customHeight="1">
      <c r="A94" s="455"/>
      <c r="B94" s="455"/>
      <c r="C94" s="507"/>
      <c r="D94" s="507"/>
      <c r="E94" s="455"/>
      <c r="F94" s="455"/>
      <c r="G94" s="455"/>
      <c r="H94" s="455"/>
      <c r="I94" s="455"/>
      <c r="J94" s="507"/>
    </row>
    <row r="95" spans="1:10" ht="15" customHeight="1">
      <c r="A95" s="455"/>
      <c r="B95" s="455"/>
      <c r="C95" s="507"/>
      <c r="D95" s="507"/>
      <c r="E95" s="455"/>
      <c r="F95" s="455"/>
      <c r="G95" s="455"/>
      <c r="H95" s="455"/>
      <c r="I95" s="455"/>
      <c r="J95" s="507"/>
    </row>
    <row r="96" spans="1:10" ht="15" customHeight="1">
      <c r="A96" s="455"/>
      <c r="B96" s="455"/>
      <c r="C96" s="507"/>
      <c r="D96" s="507"/>
      <c r="E96" s="455"/>
      <c r="F96" s="455"/>
      <c r="G96" s="455"/>
      <c r="H96" s="455"/>
      <c r="I96" s="455"/>
      <c r="J96" s="507"/>
    </row>
    <row r="97" spans="1:10" ht="15" customHeight="1">
      <c r="A97" s="455"/>
      <c r="B97" s="455"/>
      <c r="C97" s="507"/>
      <c r="D97" s="507"/>
      <c r="E97" s="455"/>
      <c r="F97" s="455"/>
      <c r="G97" s="455"/>
      <c r="H97" s="455"/>
      <c r="I97" s="455"/>
      <c r="J97" s="507"/>
    </row>
    <row r="98" spans="1:10" ht="15" customHeight="1">
      <c r="A98" s="455"/>
      <c r="B98" s="455"/>
      <c r="C98" s="507"/>
      <c r="D98" s="507"/>
      <c r="E98" s="455"/>
      <c r="F98" s="455"/>
      <c r="G98" s="455"/>
      <c r="H98" s="455"/>
      <c r="I98" s="455"/>
      <c r="J98" s="507"/>
    </row>
    <row r="99" spans="1:10" ht="15" customHeight="1">
      <c r="A99" s="455"/>
      <c r="B99" s="455"/>
      <c r="C99" s="507"/>
      <c r="D99" s="507"/>
      <c r="E99" s="455"/>
      <c r="F99" s="455"/>
      <c r="G99" s="455"/>
      <c r="H99" s="455"/>
      <c r="I99" s="455"/>
      <c r="J99" s="507"/>
    </row>
    <row r="100" spans="1:10" ht="15" customHeight="1">
      <c r="A100" s="455"/>
      <c r="B100" s="455"/>
      <c r="C100" s="507"/>
      <c r="D100" s="507"/>
      <c r="E100" s="455"/>
      <c r="F100" s="455"/>
      <c r="G100" s="455"/>
      <c r="H100" s="455"/>
      <c r="I100" s="455"/>
      <c r="J100" s="507"/>
    </row>
    <row r="101" spans="1:10" ht="15" customHeight="1">
      <c r="A101" s="455"/>
      <c r="B101" s="455"/>
      <c r="C101" s="507"/>
      <c r="D101" s="507"/>
      <c r="E101" s="455"/>
      <c r="F101" s="455"/>
      <c r="G101" s="455"/>
      <c r="H101" s="455"/>
      <c r="I101" s="455"/>
      <c r="J101" s="507"/>
    </row>
    <row r="102" spans="1:10" ht="15" customHeight="1">
      <c r="A102" s="455"/>
      <c r="B102" s="455"/>
      <c r="C102" s="507"/>
      <c r="D102" s="507"/>
      <c r="E102" s="455"/>
      <c r="F102" s="455"/>
      <c r="G102" s="455"/>
      <c r="H102" s="455"/>
      <c r="I102" s="455"/>
      <c r="J102" s="507"/>
    </row>
    <row r="103" spans="1:10" ht="15" customHeight="1">
      <c r="A103" s="455"/>
      <c r="B103" s="455"/>
      <c r="C103" s="507"/>
      <c r="D103" s="507"/>
      <c r="E103" s="455"/>
      <c r="F103" s="455"/>
      <c r="G103" s="455"/>
      <c r="H103" s="455"/>
      <c r="I103" s="455"/>
      <c r="J103" s="507"/>
    </row>
    <row r="104" spans="1:10" ht="15" customHeight="1">
      <c r="A104" s="455"/>
      <c r="B104" s="455"/>
      <c r="C104" s="507"/>
      <c r="D104" s="507"/>
      <c r="E104" s="455"/>
      <c r="F104" s="455"/>
      <c r="G104" s="455"/>
      <c r="H104" s="455"/>
      <c r="I104" s="455"/>
      <c r="J104" s="507"/>
    </row>
    <row r="105" spans="1:10" ht="15" customHeight="1">
      <c r="A105" s="455"/>
      <c r="B105" s="455"/>
      <c r="C105" s="507"/>
      <c r="D105" s="507"/>
      <c r="E105" s="455"/>
      <c r="F105" s="455"/>
      <c r="G105" s="455"/>
      <c r="H105" s="455"/>
      <c r="I105" s="455"/>
      <c r="J105" s="507"/>
    </row>
    <row r="106" spans="1:10" ht="15" customHeight="1">
      <c r="A106" s="455"/>
      <c r="B106" s="455"/>
      <c r="C106" s="507"/>
      <c r="D106" s="507"/>
      <c r="E106" s="455"/>
      <c r="F106" s="455"/>
      <c r="G106" s="455"/>
      <c r="H106" s="455"/>
      <c r="I106" s="455"/>
      <c r="J106" s="507"/>
    </row>
    <row r="107" spans="1:10" ht="15" customHeight="1">
      <c r="A107" s="455"/>
      <c r="B107" s="455"/>
      <c r="C107" s="507"/>
      <c r="D107" s="507"/>
      <c r="E107" s="455"/>
      <c r="F107" s="455"/>
      <c r="G107" s="455"/>
      <c r="H107" s="455"/>
      <c r="I107" s="455"/>
      <c r="J107" s="507"/>
    </row>
    <row r="108" spans="1:10" ht="15" customHeight="1">
      <c r="A108" s="455"/>
      <c r="B108" s="455"/>
      <c r="C108" s="507"/>
      <c r="D108" s="507"/>
      <c r="E108" s="455"/>
      <c r="F108" s="455"/>
      <c r="G108" s="455"/>
      <c r="H108" s="455"/>
      <c r="I108" s="455"/>
      <c r="J108" s="507"/>
    </row>
    <row r="109" spans="1:10" ht="15" customHeight="1">
      <c r="A109" s="455"/>
      <c r="B109" s="455"/>
      <c r="C109" s="507"/>
      <c r="D109" s="507"/>
      <c r="E109" s="455"/>
      <c r="F109" s="455"/>
      <c r="G109" s="455"/>
      <c r="H109" s="455"/>
      <c r="I109" s="455"/>
      <c r="J109" s="507"/>
    </row>
    <row r="110" spans="1:10" ht="15" customHeight="1">
      <c r="A110" s="455"/>
      <c r="B110" s="455"/>
      <c r="C110" s="507"/>
      <c r="D110" s="507"/>
      <c r="E110" s="455"/>
      <c r="F110" s="455"/>
      <c r="G110" s="455"/>
      <c r="H110" s="455"/>
      <c r="I110" s="455"/>
      <c r="J110" s="507"/>
    </row>
    <row r="111" spans="1:10" ht="15" customHeight="1">
      <c r="A111" s="455"/>
      <c r="B111" s="455"/>
      <c r="C111" s="507"/>
      <c r="D111" s="507"/>
      <c r="E111" s="455"/>
      <c r="F111" s="455"/>
      <c r="G111" s="455"/>
      <c r="H111" s="455"/>
      <c r="I111" s="455"/>
      <c r="J111" s="507"/>
    </row>
    <row r="112" spans="1:10" ht="15" customHeight="1">
      <c r="A112" s="455"/>
      <c r="B112" s="455"/>
      <c r="C112" s="507"/>
      <c r="D112" s="507"/>
      <c r="E112" s="455"/>
      <c r="F112" s="455"/>
      <c r="G112" s="455"/>
      <c r="H112" s="455"/>
      <c r="I112" s="455"/>
      <c r="J112" s="507"/>
    </row>
    <row r="113" spans="1:10" ht="15" customHeight="1">
      <c r="A113" s="455"/>
      <c r="B113" s="455"/>
      <c r="C113" s="507"/>
      <c r="D113" s="507"/>
      <c r="E113" s="455"/>
      <c r="F113" s="455"/>
      <c r="G113" s="455"/>
      <c r="H113" s="455"/>
      <c r="I113" s="455"/>
      <c r="J113" s="507"/>
    </row>
    <row r="114" spans="1:10" ht="15" customHeight="1">
      <c r="A114" s="455"/>
      <c r="B114" s="455"/>
      <c r="C114" s="507"/>
      <c r="D114" s="507"/>
      <c r="E114" s="455"/>
      <c r="F114" s="455"/>
      <c r="G114" s="455"/>
      <c r="H114" s="455"/>
      <c r="I114" s="455"/>
      <c r="J114" s="507"/>
    </row>
    <row r="115" spans="1:10" ht="15" customHeight="1">
      <c r="A115" s="455"/>
      <c r="B115" s="455"/>
      <c r="C115" s="507"/>
      <c r="D115" s="507"/>
      <c r="E115" s="455"/>
      <c r="F115" s="455"/>
      <c r="G115" s="455"/>
      <c r="H115" s="455"/>
      <c r="I115" s="455"/>
      <c r="J115" s="507"/>
    </row>
    <row r="116" spans="1:10" ht="15" customHeight="1">
      <c r="A116" s="455"/>
      <c r="B116" s="455"/>
      <c r="C116" s="507"/>
      <c r="D116" s="507"/>
      <c r="E116" s="455"/>
      <c r="F116" s="455"/>
      <c r="G116" s="455"/>
      <c r="H116" s="455"/>
      <c r="I116" s="455"/>
      <c r="J116" s="507"/>
    </row>
    <row r="117" spans="1:10" ht="15" customHeight="1">
      <c r="A117" s="455"/>
      <c r="B117" s="455"/>
      <c r="C117" s="507"/>
      <c r="D117" s="507"/>
      <c r="E117" s="455"/>
      <c r="F117" s="455"/>
      <c r="G117" s="455"/>
      <c r="H117" s="455"/>
      <c r="I117" s="455"/>
      <c r="J117" s="507"/>
    </row>
    <row r="118" spans="1:10" ht="15" customHeight="1">
      <c r="A118" s="455"/>
      <c r="B118" s="455"/>
      <c r="C118" s="507"/>
      <c r="D118" s="507"/>
      <c r="E118" s="455"/>
      <c r="F118" s="455"/>
      <c r="G118" s="455"/>
      <c r="H118" s="455"/>
      <c r="I118" s="455"/>
      <c r="J118" s="507"/>
    </row>
    <row r="119" spans="1:10" ht="15" customHeight="1">
      <c r="A119" s="455"/>
      <c r="B119" s="455"/>
      <c r="C119" s="507"/>
      <c r="D119" s="507"/>
      <c r="E119" s="455"/>
      <c r="F119" s="455"/>
      <c r="G119" s="455"/>
      <c r="H119" s="455"/>
      <c r="I119" s="455"/>
      <c r="J119" s="507"/>
    </row>
    <row r="120" spans="1:10" ht="15" customHeight="1">
      <c r="A120" s="455"/>
      <c r="B120" s="455"/>
      <c r="C120" s="507"/>
      <c r="D120" s="507"/>
      <c r="E120" s="455"/>
      <c r="F120" s="455"/>
      <c r="G120" s="455"/>
      <c r="H120" s="455"/>
      <c r="I120" s="455"/>
      <c r="J120" s="507"/>
    </row>
    <row r="121" spans="1:10" ht="15" customHeight="1">
      <c r="A121" s="455"/>
      <c r="B121" s="455"/>
      <c r="C121" s="507"/>
      <c r="D121" s="507"/>
      <c r="E121" s="455"/>
      <c r="F121" s="455"/>
      <c r="G121" s="455"/>
      <c r="H121" s="455"/>
      <c r="I121" s="455"/>
      <c r="J121" s="507"/>
    </row>
    <row r="122" spans="1:10" ht="15" customHeight="1">
      <c r="A122" s="455"/>
      <c r="B122" s="455"/>
      <c r="C122" s="507"/>
      <c r="D122" s="507"/>
      <c r="E122" s="455"/>
      <c r="F122" s="455"/>
      <c r="G122" s="455"/>
      <c r="H122" s="455"/>
      <c r="I122" s="455"/>
      <c r="J122" s="507"/>
    </row>
    <row r="123" spans="1:10" ht="15" customHeight="1">
      <c r="A123" s="455"/>
      <c r="B123" s="455"/>
      <c r="C123" s="507"/>
      <c r="D123" s="507"/>
      <c r="E123" s="455"/>
      <c r="F123" s="455"/>
      <c r="G123" s="455"/>
      <c r="H123" s="455"/>
      <c r="I123" s="455"/>
      <c r="J123" s="507"/>
    </row>
    <row r="124" spans="1:10" ht="15" customHeight="1">
      <c r="A124" s="455"/>
      <c r="B124" s="455"/>
      <c r="C124" s="507"/>
      <c r="D124" s="507"/>
      <c r="E124" s="455"/>
      <c r="F124" s="455"/>
      <c r="G124" s="455"/>
      <c r="H124" s="455"/>
      <c r="I124" s="455"/>
      <c r="J124" s="507"/>
    </row>
    <row r="125" spans="1:10" ht="15" customHeight="1">
      <c r="A125" s="455"/>
      <c r="B125" s="455"/>
      <c r="C125" s="507"/>
      <c r="D125" s="507"/>
      <c r="E125" s="455"/>
      <c r="F125" s="455"/>
      <c r="G125" s="455"/>
      <c r="H125" s="455"/>
      <c r="I125" s="455"/>
      <c r="J125" s="507"/>
    </row>
    <row r="126" spans="1:10" ht="15" customHeight="1">
      <c r="A126" s="455"/>
      <c r="B126" s="455"/>
      <c r="C126" s="507"/>
      <c r="D126" s="507"/>
      <c r="E126" s="455"/>
      <c r="F126" s="455"/>
      <c r="G126" s="455"/>
      <c r="H126" s="455"/>
      <c r="I126" s="455"/>
      <c r="J126" s="507"/>
    </row>
    <row r="127" spans="1:10" ht="15" customHeight="1">
      <c r="A127" s="455"/>
      <c r="B127" s="455"/>
      <c r="C127" s="507"/>
      <c r="D127" s="507"/>
      <c r="E127" s="455"/>
      <c r="F127" s="455"/>
      <c r="G127" s="455"/>
      <c r="H127" s="455"/>
      <c r="I127" s="455"/>
      <c r="J127" s="507"/>
    </row>
    <row r="128" spans="1:10" ht="15" customHeight="1">
      <c r="A128" s="455"/>
      <c r="B128" s="455"/>
      <c r="C128" s="507"/>
      <c r="D128" s="507"/>
      <c r="E128" s="455"/>
      <c r="F128" s="455"/>
      <c r="G128" s="455"/>
      <c r="H128" s="455"/>
      <c r="I128" s="455"/>
      <c r="J128" s="507"/>
    </row>
    <row r="129" spans="1:10" ht="15" customHeight="1">
      <c r="A129" s="455"/>
      <c r="B129" s="455"/>
      <c r="C129" s="507"/>
      <c r="D129" s="507"/>
      <c r="E129" s="455"/>
      <c r="F129" s="455"/>
      <c r="G129" s="455"/>
      <c r="H129" s="455"/>
      <c r="I129" s="455"/>
      <c r="J129" s="507"/>
    </row>
    <row r="130" spans="1:10" ht="15" customHeight="1">
      <c r="A130" s="455"/>
      <c r="B130" s="455"/>
      <c r="C130" s="507"/>
      <c r="D130" s="507"/>
      <c r="E130" s="455"/>
      <c r="F130" s="455"/>
      <c r="G130" s="455"/>
      <c r="H130" s="455"/>
      <c r="I130" s="455"/>
      <c r="J130" s="507"/>
    </row>
    <row r="131" spans="1:10" ht="15" customHeight="1">
      <c r="A131" s="455"/>
      <c r="B131" s="455"/>
      <c r="C131" s="507"/>
      <c r="D131" s="507"/>
      <c r="E131" s="455"/>
      <c r="F131" s="455"/>
      <c r="G131" s="455"/>
      <c r="H131" s="455"/>
      <c r="I131" s="455"/>
      <c r="J131" s="507"/>
    </row>
    <row r="132" spans="1:10" ht="15" customHeight="1">
      <c r="A132" s="455"/>
      <c r="B132" s="455"/>
      <c r="C132" s="507"/>
      <c r="D132" s="507"/>
      <c r="E132" s="455"/>
      <c r="F132" s="455"/>
      <c r="G132" s="455"/>
      <c r="H132" s="455"/>
      <c r="I132" s="455"/>
      <c r="J132" s="507"/>
    </row>
    <row r="133" spans="1:10" ht="15" customHeight="1">
      <c r="A133" s="455"/>
      <c r="B133" s="455"/>
      <c r="C133" s="507"/>
      <c r="D133" s="507"/>
      <c r="E133" s="455"/>
      <c r="F133" s="455"/>
      <c r="G133" s="455"/>
      <c r="H133" s="455"/>
      <c r="I133" s="455"/>
      <c r="J133" s="507"/>
    </row>
    <row r="134" spans="1:10" ht="15" customHeight="1">
      <c r="A134" s="455"/>
      <c r="B134" s="455"/>
      <c r="C134" s="507"/>
      <c r="D134" s="507"/>
      <c r="E134" s="455"/>
      <c r="F134" s="455"/>
      <c r="G134" s="455"/>
      <c r="H134" s="455"/>
      <c r="I134" s="455"/>
      <c r="J134" s="507"/>
    </row>
    <row r="135" spans="1:10" ht="15" customHeight="1">
      <c r="A135" s="455"/>
      <c r="B135" s="455"/>
      <c r="C135" s="507"/>
      <c r="D135" s="507"/>
      <c r="E135" s="455"/>
      <c r="F135" s="455"/>
      <c r="G135" s="455"/>
      <c r="H135" s="455"/>
      <c r="I135" s="455"/>
      <c r="J135" s="507"/>
    </row>
    <row r="136" spans="1:10" ht="15" customHeight="1">
      <c r="A136" s="455"/>
      <c r="B136" s="455"/>
      <c r="C136" s="507"/>
      <c r="D136" s="507"/>
      <c r="E136" s="455"/>
      <c r="F136" s="455"/>
      <c r="G136" s="455"/>
      <c r="H136" s="455"/>
      <c r="I136" s="455"/>
      <c r="J136" s="507"/>
    </row>
    <row r="137" spans="1:10" ht="15" customHeight="1">
      <c r="A137" s="455"/>
      <c r="B137" s="455"/>
      <c r="C137" s="507"/>
      <c r="D137" s="507"/>
      <c r="E137" s="455"/>
      <c r="F137" s="455"/>
      <c r="G137" s="455"/>
      <c r="H137" s="455"/>
      <c r="I137" s="455"/>
      <c r="J137" s="507"/>
    </row>
    <row r="138" spans="1:10" ht="15" customHeight="1">
      <c r="A138" s="455"/>
      <c r="B138" s="455"/>
      <c r="C138" s="507"/>
      <c r="D138" s="507"/>
      <c r="E138" s="455"/>
      <c r="F138" s="455"/>
      <c r="G138" s="455"/>
      <c r="H138" s="455"/>
      <c r="I138" s="455"/>
      <c r="J138" s="507"/>
    </row>
    <row r="139" spans="1:10" ht="15" customHeight="1">
      <c r="A139" s="455"/>
      <c r="B139" s="455"/>
      <c r="C139" s="507"/>
      <c r="D139" s="507"/>
      <c r="E139" s="455"/>
      <c r="F139" s="455"/>
      <c r="G139" s="455"/>
      <c r="H139" s="455"/>
      <c r="I139" s="455"/>
      <c r="J139" s="507"/>
    </row>
    <row r="140" spans="1:10" ht="15" customHeight="1">
      <c r="A140" s="455"/>
      <c r="B140" s="455"/>
      <c r="C140" s="507"/>
      <c r="D140" s="507"/>
      <c r="E140" s="455"/>
      <c r="F140" s="455"/>
      <c r="G140" s="455"/>
      <c r="H140" s="455"/>
      <c r="I140" s="455"/>
      <c r="J140" s="507"/>
    </row>
    <row r="141" spans="1:10" ht="15" customHeight="1">
      <c r="A141" s="455"/>
      <c r="B141" s="455"/>
      <c r="C141" s="507"/>
      <c r="D141" s="507"/>
      <c r="E141" s="455"/>
      <c r="F141" s="455"/>
      <c r="G141" s="455"/>
      <c r="H141" s="455"/>
      <c r="I141" s="455"/>
      <c r="J141" s="507"/>
    </row>
    <row r="142" spans="1:10" ht="15" customHeight="1">
      <c r="A142" s="455"/>
      <c r="B142" s="455"/>
      <c r="C142" s="507"/>
      <c r="D142" s="507"/>
      <c r="E142" s="455"/>
      <c r="F142" s="455"/>
      <c r="G142" s="455"/>
      <c r="H142" s="455"/>
      <c r="I142" s="455"/>
      <c r="J142" s="507"/>
    </row>
    <row r="143" spans="1:10" ht="15" customHeight="1">
      <c r="A143" s="455"/>
      <c r="B143" s="455"/>
      <c r="C143" s="507"/>
      <c r="D143" s="507"/>
      <c r="E143" s="455"/>
      <c r="F143" s="455"/>
      <c r="G143" s="455"/>
      <c r="H143" s="455"/>
      <c r="I143" s="455"/>
      <c r="J143" s="507"/>
    </row>
    <row r="144" spans="1:10" ht="15" customHeight="1">
      <c r="A144" s="455"/>
      <c r="B144" s="455"/>
      <c r="C144" s="507"/>
      <c r="D144" s="507"/>
      <c r="E144" s="455"/>
      <c r="F144" s="455"/>
      <c r="G144" s="455"/>
      <c r="H144" s="455"/>
      <c r="I144" s="455"/>
      <c r="J144" s="507"/>
    </row>
    <row r="145" spans="1:10" ht="15" customHeight="1">
      <c r="A145" s="455"/>
      <c r="B145" s="455"/>
      <c r="C145" s="507"/>
      <c r="D145" s="507"/>
      <c r="E145" s="455"/>
      <c r="F145" s="455"/>
      <c r="G145" s="455"/>
      <c r="H145" s="455"/>
      <c r="I145" s="455"/>
      <c r="J145" s="507"/>
    </row>
    <row r="146" spans="1:10" ht="15" customHeight="1">
      <c r="A146" s="455"/>
      <c r="B146" s="455"/>
      <c r="C146" s="507"/>
      <c r="D146" s="507"/>
      <c r="E146" s="455"/>
      <c r="F146" s="455"/>
      <c r="G146" s="455"/>
      <c r="H146" s="455"/>
      <c r="I146" s="455"/>
      <c r="J146" s="507"/>
    </row>
    <row r="147" spans="1:10" ht="15" customHeight="1">
      <c r="A147" s="455"/>
      <c r="B147" s="455"/>
      <c r="C147" s="507"/>
      <c r="D147" s="507"/>
      <c r="E147" s="455"/>
      <c r="F147" s="455"/>
      <c r="G147" s="455"/>
      <c r="H147" s="455"/>
      <c r="I147" s="455"/>
      <c r="J147" s="507"/>
    </row>
    <row r="148" spans="1:10" ht="15" customHeight="1">
      <c r="A148" s="455"/>
      <c r="B148" s="455"/>
      <c r="C148" s="507"/>
      <c r="D148" s="507"/>
      <c r="E148" s="455"/>
      <c r="F148" s="455"/>
      <c r="G148" s="455"/>
      <c r="H148" s="455"/>
      <c r="I148" s="455"/>
      <c r="J148" s="507"/>
    </row>
    <row r="149" spans="1:10" ht="15" customHeight="1">
      <c r="A149" s="455"/>
      <c r="B149" s="455"/>
      <c r="C149" s="507"/>
      <c r="D149" s="507"/>
      <c r="E149" s="455"/>
      <c r="F149" s="455"/>
      <c r="G149" s="455"/>
      <c r="H149" s="455"/>
      <c r="I149" s="455"/>
      <c r="J149" s="507"/>
    </row>
    <row r="150" spans="1:10" ht="15" customHeight="1">
      <c r="A150" s="455"/>
      <c r="B150" s="455"/>
      <c r="C150" s="507"/>
      <c r="D150" s="507"/>
      <c r="E150" s="455"/>
      <c r="F150" s="455"/>
      <c r="G150" s="455"/>
      <c r="H150" s="455"/>
      <c r="I150" s="455"/>
      <c r="J150" s="507"/>
    </row>
    <row r="151" spans="1:10" ht="15" customHeight="1">
      <c r="A151" s="455"/>
      <c r="B151" s="455"/>
      <c r="C151" s="507"/>
      <c r="D151" s="507"/>
      <c r="E151" s="455"/>
      <c r="F151" s="455"/>
      <c r="G151" s="455"/>
      <c r="H151" s="455"/>
      <c r="I151" s="455"/>
      <c r="J151" s="507"/>
    </row>
    <row r="152" spans="1:10" ht="15" customHeight="1">
      <c r="A152" s="455"/>
      <c r="B152" s="455"/>
      <c r="C152" s="507"/>
      <c r="D152" s="507"/>
      <c r="E152" s="455"/>
      <c r="F152" s="455"/>
      <c r="G152" s="455"/>
      <c r="H152" s="455"/>
      <c r="I152" s="455"/>
      <c r="J152" s="507"/>
    </row>
    <row r="153" spans="1:10" ht="15" customHeight="1">
      <c r="A153" s="455"/>
      <c r="B153" s="455"/>
      <c r="C153" s="507"/>
      <c r="D153" s="507"/>
      <c r="E153" s="455"/>
      <c r="F153" s="455"/>
      <c r="G153" s="455"/>
      <c r="H153" s="455"/>
      <c r="I153" s="455"/>
      <c r="J153" s="507"/>
    </row>
    <row r="154" spans="1:10" ht="15" customHeight="1">
      <c r="A154" s="455"/>
      <c r="B154" s="455"/>
      <c r="C154" s="507"/>
      <c r="D154" s="507"/>
      <c r="E154" s="455"/>
      <c r="F154" s="455"/>
      <c r="G154" s="455"/>
      <c r="H154" s="455"/>
      <c r="I154" s="455"/>
      <c r="J154" s="507"/>
    </row>
    <row r="155" spans="1:10" ht="15" customHeight="1">
      <c r="A155" s="455"/>
      <c r="B155" s="455"/>
      <c r="C155" s="507"/>
      <c r="D155" s="507"/>
      <c r="E155" s="455"/>
      <c r="F155" s="455"/>
      <c r="G155" s="455"/>
      <c r="H155" s="455"/>
      <c r="I155" s="455"/>
      <c r="J155" s="507"/>
    </row>
    <row r="156" spans="1:10" ht="15" customHeight="1">
      <c r="A156" s="455"/>
      <c r="B156" s="455"/>
      <c r="C156" s="507"/>
      <c r="D156" s="507"/>
      <c r="E156" s="455"/>
      <c r="F156" s="455"/>
      <c r="G156" s="455"/>
      <c r="H156" s="455"/>
      <c r="I156" s="455"/>
      <c r="J156" s="507"/>
    </row>
    <row r="157" spans="1:10" ht="15" customHeight="1">
      <c r="A157" s="455"/>
      <c r="B157" s="455"/>
      <c r="C157" s="507"/>
      <c r="D157" s="507"/>
      <c r="E157" s="455"/>
      <c r="F157" s="455"/>
      <c r="G157" s="455"/>
      <c r="H157" s="455"/>
      <c r="I157" s="455"/>
      <c r="J157" s="507"/>
    </row>
    <row r="158" spans="1:10" ht="15" customHeight="1">
      <c r="A158" s="455"/>
      <c r="B158" s="455"/>
      <c r="C158" s="507"/>
      <c r="D158" s="507"/>
      <c r="E158" s="455"/>
      <c r="F158" s="455"/>
      <c r="G158" s="455"/>
      <c r="H158" s="455"/>
      <c r="I158" s="455"/>
      <c r="J158" s="507"/>
    </row>
    <row r="159" spans="1:10" ht="15" customHeight="1">
      <c r="A159" s="455"/>
      <c r="B159" s="455"/>
      <c r="C159" s="507"/>
      <c r="D159" s="507"/>
      <c r="E159" s="455"/>
      <c r="F159" s="455"/>
      <c r="G159" s="455"/>
      <c r="H159" s="455"/>
      <c r="I159" s="455"/>
      <c r="J159" s="507"/>
    </row>
    <row r="160" spans="1:10" ht="15" customHeight="1">
      <c r="A160" s="455"/>
      <c r="B160" s="455"/>
      <c r="C160" s="507"/>
      <c r="D160" s="507"/>
      <c r="E160" s="455"/>
      <c r="F160" s="455"/>
      <c r="G160" s="455"/>
      <c r="H160" s="455"/>
      <c r="I160" s="455"/>
      <c r="J160" s="507"/>
    </row>
    <row r="161" spans="1:10" ht="15" customHeight="1">
      <c r="A161" s="455"/>
      <c r="B161" s="455"/>
      <c r="C161" s="507"/>
      <c r="D161" s="507"/>
      <c r="E161" s="455"/>
      <c r="F161" s="455"/>
      <c r="G161" s="455"/>
      <c r="H161" s="455"/>
      <c r="I161" s="455"/>
      <c r="J161" s="507"/>
    </row>
    <row r="162" spans="1:10" ht="15" customHeight="1">
      <c r="A162" s="455"/>
      <c r="B162" s="455"/>
      <c r="C162" s="507"/>
      <c r="D162" s="507"/>
      <c r="E162" s="455"/>
      <c r="F162" s="455"/>
      <c r="G162" s="455"/>
      <c r="H162" s="455"/>
      <c r="I162" s="455"/>
      <c r="J162" s="507"/>
    </row>
    <row r="163" spans="1:10" ht="15" customHeight="1">
      <c r="A163" s="455"/>
      <c r="B163" s="455"/>
      <c r="C163" s="507"/>
      <c r="D163" s="507"/>
      <c r="E163" s="455"/>
      <c r="F163" s="455"/>
      <c r="G163" s="455"/>
      <c r="H163" s="455"/>
      <c r="I163" s="455"/>
      <c r="J163" s="507"/>
    </row>
    <row r="164" spans="1:10" ht="15" customHeight="1">
      <c r="A164" s="455"/>
      <c r="B164" s="455"/>
      <c r="C164" s="507"/>
      <c r="D164" s="507"/>
      <c r="E164" s="455"/>
      <c r="F164" s="455"/>
      <c r="G164" s="455"/>
      <c r="H164" s="455"/>
      <c r="I164" s="455"/>
      <c r="J164" s="507"/>
    </row>
    <row r="165" spans="1:10" ht="15" customHeight="1">
      <c r="A165" s="455"/>
      <c r="B165" s="455"/>
      <c r="C165" s="507"/>
      <c r="D165" s="507"/>
      <c r="E165" s="455"/>
      <c r="F165" s="455"/>
      <c r="G165" s="455"/>
      <c r="H165" s="455"/>
      <c r="I165" s="455"/>
      <c r="J165" s="507"/>
    </row>
    <row r="166" spans="1:10" ht="15" customHeight="1">
      <c r="A166" s="455"/>
      <c r="B166" s="455"/>
      <c r="C166" s="507"/>
      <c r="D166" s="507"/>
      <c r="E166" s="455"/>
      <c r="F166" s="455"/>
      <c r="G166" s="455"/>
      <c r="H166" s="455"/>
      <c r="I166" s="455"/>
      <c r="J166" s="507"/>
    </row>
    <row r="167" spans="1:10" ht="15" customHeight="1">
      <c r="A167" s="455"/>
      <c r="B167" s="455"/>
      <c r="C167" s="507"/>
      <c r="D167" s="507"/>
      <c r="E167" s="455"/>
      <c r="F167" s="455"/>
      <c r="G167" s="455"/>
      <c r="H167" s="455"/>
      <c r="I167" s="455"/>
      <c r="J167" s="507"/>
    </row>
    <row r="168" spans="1:10" ht="15" customHeight="1">
      <c r="A168" s="455"/>
      <c r="B168" s="455"/>
      <c r="C168" s="507"/>
      <c r="D168" s="507"/>
      <c r="E168" s="455"/>
      <c r="F168" s="455"/>
      <c r="G168" s="455"/>
      <c r="H168" s="455"/>
      <c r="I168" s="455"/>
      <c r="J168" s="507"/>
    </row>
    <row r="169" spans="1:10" ht="15" customHeight="1">
      <c r="A169" s="455"/>
      <c r="B169" s="455"/>
      <c r="C169" s="507"/>
      <c r="D169" s="507"/>
      <c r="E169" s="455"/>
      <c r="F169" s="455"/>
      <c r="G169" s="455"/>
      <c r="H169" s="455"/>
      <c r="I169" s="455"/>
      <c r="J169" s="507"/>
    </row>
    <row r="170" spans="1:10" ht="15" customHeight="1">
      <c r="A170" s="455"/>
      <c r="B170" s="455"/>
      <c r="C170" s="507"/>
      <c r="D170" s="507"/>
      <c r="E170" s="455"/>
      <c r="F170" s="455"/>
      <c r="G170" s="455"/>
      <c r="H170" s="455"/>
      <c r="I170" s="455"/>
      <c r="J170" s="507"/>
    </row>
    <row r="171" spans="1:10" ht="15" customHeight="1">
      <c r="A171" s="455"/>
      <c r="B171" s="455"/>
      <c r="C171" s="507"/>
      <c r="D171" s="507"/>
      <c r="E171" s="455"/>
      <c r="F171" s="455"/>
      <c r="G171" s="455"/>
      <c r="H171" s="455"/>
      <c r="I171" s="455"/>
      <c r="J171" s="507"/>
    </row>
    <row r="172" spans="1:10" ht="15" customHeight="1">
      <c r="A172" s="455"/>
      <c r="B172" s="455"/>
      <c r="C172" s="507"/>
      <c r="D172" s="507"/>
      <c r="E172" s="455"/>
      <c r="F172" s="455"/>
      <c r="G172" s="455"/>
      <c r="H172" s="455"/>
      <c r="I172" s="455"/>
      <c r="J172" s="507"/>
    </row>
    <row r="173" spans="1:10" ht="15" customHeight="1">
      <c r="A173" s="455"/>
      <c r="B173" s="455"/>
      <c r="C173" s="507"/>
      <c r="D173" s="507"/>
      <c r="E173" s="455"/>
      <c r="F173" s="455"/>
      <c r="G173" s="455"/>
      <c r="H173" s="455"/>
      <c r="I173" s="455"/>
      <c r="J173" s="507"/>
    </row>
    <row r="174" spans="1:10" ht="15" customHeight="1">
      <c r="A174" s="455"/>
      <c r="B174" s="455"/>
      <c r="C174" s="507"/>
      <c r="D174" s="507"/>
      <c r="E174" s="455"/>
      <c r="F174" s="455"/>
      <c r="G174" s="455"/>
      <c r="H174" s="455"/>
      <c r="I174" s="455"/>
      <c r="J174" s="507"/>
    </row>
    <row r="175" spans="1:10" ht="15" customHeight="1">
      <c r="A175" s="455"/>
      <c r="B175" s="455"/>
      <c r="C175" s="507"/>
      <c r="D175" s="507"/>
      <c r="E175" s="455"/>
      <c r="F175" s="455"/>
      <c r="G175" s="455"/>
      <c r="H175" s="455"/>
      <c r="I175" s="455"/>
      <c r="J175" s="507"/>
    </row>
    <row r="176" spans="1:10" ht="15" customHeight="1">
      <c r="A176" s="455"/>
      <c r="B176" s="455"/>
      <c r="C176" s="507"/>
      <c r="D176" s="507"/>
      <c r="E176" s="455"/>
      <c r="F176" s="455"/>
      <c r="G176" s="455"/>
      <c r="H176" s="455"/>
      <c r="I176" s="455"/>
      <c r="J176" s="507"/>
    </row>
    <row r="177" spans="1:10" ht="15" customHeight="1">
      <c r="A177" s="455"/>
      <c r="B177" s="455"/>
      <c r="C177" s="507"/>
      <c r="D177" s="507"/>
      <c r="E177" s="455"/>
      <c r="F177" s="455"/>
      <c r="G177" s="455"/>
      <c r="H177" s="455"/>
      <c r="I177" s="455"/>
      <c r="J177" s="507"/>
    </row>
    <row r="178" spans="1:10" ht="15" customHeight="1">
      <c r="A178" s="455"/>
      <c r="B178" s="455"/>
      <c r="C178" s="507"/>
      <c r="D178" s="507"/>
      <c r="E178" s="455"/>
      <c r="F178" s="455"/>
      <c r="G178" s="455"/>
      <c r="H178" s="455"/>
      <c r="I178" s="455"/>
      <c r="J178" s="507"/>
    </row>
    <row r="179" spans="1:10" ht="15" customHeight="1">
      <c r="A179" s="455"/>
      <c r="B179" s="455"/>
      <c r="C179" s="507"/>
      <c r="D179" s="507"/>
      <c r="E179" s="455"/>
      <c r="F179" s="455"/>
      <c r="G179" s="455"/>
      <c r="H179" s="455"/>
      <c r="I179" s="455"/>
      <c r="J179" s="507"/>
    </row>
    <row r="180" spans="1:10" ht="15" customHeight="1">
      <c r="A180" s="455"/>
      <c r="B180" s="455"/>
      <c r="C180" s="507"/>
      <c r="D180" s="507"/>
      <c r="E180" s="455"/>
      <c r="F180" s="455"/>
      <c r="G180" s="455"/>
      <c r="H180" s="455"/>
      <c r="I180" s="455"/>
      <c r="J180" s="507"/>
    </row>
    <row r="181" spans="1:10" ht="15" customHeight="1">
      <c r="A181" s="455"/>
      <c r="B181" s="455"/>
      <c r="C181" s="507"/>
      <c r="D181" s="507"/>
      <c r="E181" s="455"/>
      <c r="F181" s="455"/>
      <c r="G181" s="455"/>
      <c r="H181" s="455"/>
      <c r="I181" s="455"/>
      <c r="J181" s="507"/>
    </row>
    <row r="182" spans="1:10" ht="15" customHeight="1">
      <c r="A182" s="455"/>
      <c r="B182" s="455"/>
      <c r="C182" s="507"/>
      <c r="D182" s="507"/>
      <c r="E182" s="455"/>
      <c r="F182" s="455"/>
      <c r="G182" s="455"/>
      <c r="H182" s="455"/>
      <c r="I182" s="455"/>
      <c r="J182" s="507"/>
    </row>
    <row r="183" spans="1:10" ht="15" customHeight="1">
      <c r="A183" s="455"/>
      <c r="B183" s="455"/>
      <c r="C183" s="507"/>
      <c r="D183" s="507"/>
      <c r="E183" s="455"/>
      <c r="F183" s="455"/>
      <c r="G183" s="455"/>
      <c r="H183" s="455"/>
      <c r="I183" s="455"/>
      <c r="J183" s="507"/>
    </row>
    <row r="184" spans="1:10" ht="15" customHeight="1">
      <c r="A184" s="455"/>
      <c r="B184" s="455"/>
      <c r="C184" s="507"/>
      <c r="D184" s="507"/>
      <c r="E184" s="455"/>
      <c r="F184" s="455"/>
      <c r="G184" s="455"/>
      <c r="H184" s="455"/>
      <c r="I184" s="455"/>
      <c r="J184" s="507"/>
    </row>
    <row r="185" spans="1:10" ht="15" customHeight="1">
      <c r="A185" s="455"/>
      <c r="B185" s="455"/>
      <c r="C185" s="507"/>
      <c r="D185" s="507"/>
      <c r="E185" s="455"/>
      <c r="F185" s="455"/>
      <c r="G185" s="455"/>
      <c r="H185" s="455"/>
      <c r="I185" s="455"/>
      <c r="J185" s="507"/>
    </row>
    <row r="186" spans="1:10" ht="15" customHeight="1">
      <c r="A186" s="455"/>
      <c r="B186" s="455"/>
      <c r="C186" s="507"/>
      <c r="D186" s="507"/>
      <c r="E186" s="455"/>
      <c r="F186" s="455"/>
      <c r="G186" s="455"/>
      <c r="H186" s="455"/>
      <c r="I186" s="455"/>
      <c r="J186" s="507"/>
    </row>
    <row r="187" spans="1:10" ht="15" customHeight="1">
      <c r="A187" s="455"/>
      <c r="B187" s="455"/>
      <c r="C187" s="507"/>
      <c r="D187" s="507"/>
      <c r="E187" s="455"/>
      <c r="F187" s="455"/>
      <c r="G187" s="455"/>
      <c r="H187" s="455"/>
      <c r="I187" s="455"/>
      <c r="J187" s="507"/>
    </row>
    <row r="188" spans="1:10" ht="15" customHeight="1">
      <c r="A188" s="455"/>
      <c r="B188" s="455"/>
      <c r="C188" s="507"/>
      <c r="D188" s="507"/>
      <c r="E188" s="455"/>
      <c r="F188" s="455"/>
      <c r="G188" s="455"/>
      <c r="H188" s="455"/>
      <c r="I188" s="455"/>
      <c r="J188" s="507"/>
    </row>
    <row r="189" spans="1:10" ht="15" customHeight="1">
      <c r="A189" s="455"/>
      <c r="B189" s="455"/>
      <c r="C189" s="507"/>
      <c r="D189" s="507"/>
      <c r="E189" s="455"/>
      <c r="F189" s="455"/>
      <c r="G189" s="455"/>
      <c r="H189" s="455"/>
      <c r="I189" s="455"/>
      <c r="J189" s="507"/>
    </row>
    <row r="190" spans="1:10" ht="15" customHeight="1">
      <c r="A190" s="455"/>
      <c r="B190" s="455"/>
      <c r="C190" s="507"/>
      <c r="D190" s="507"/>
      <c r="E190" s="455"/>
      <c r="F190" s="455"/>
      <c r="G190" s="455"/>
      <c r="H190" s="455"/>
      <c r="I190" s="455"/>
      <c r="J190" s="507"/>
    </row>
    <row r="191" spans="1:10" ht="15" customHeight="1">
      <c r="A191" s="455"/>
      <c r="B191" s="455"/>
      <c r="C191" s="507"/>
      <c r="D191" s="507"/>
      <c r="E191" s="455"/>
      <c r="F191" s="455"/>
      <c r="G191" s="455"/>
      <c r="H191" s="455"/>
      <c r="I191" s="455"/>
      <c r="J191" s="507"/>
    </row>
    <row r="192" spans="1:10" ht="15" customHeight="1">
      <c r="A192" s="455"/>
      <c r="B192" s="455"/>
      <c r="C192" s="507"/>
      <c r="D192" s="507"/>
      <c r="E192" s="455"/>
      <c r="F192" s="455"/>
      <c r="G192" s="455"/>
      <c r="H192" s="455"/>
      <c r="I192" s="455"/>
      <c r="J192" s="507"/>
    </row>
    <row r="193" spans="1:10" ht="15" customHeight="1">
      <c r="A193" s="455"/>
      <c r="B193" s="455"/>
      <c r="C193" s="507"/>
      <c r="D193" s="507"/>
      <c r="E193" s="455"/>
      <c r="F193" s="455"/>
      <c r="G193" s="455"/>
      <c r="H193" s="455"/>
      <c r="I193" s="455"/>
      <c r="J193" s="507"/>
    </row>
    <row r="194" spans="1:10" ht="15" customHeight="1">
      <c r="A194" s="455"/>
      <c r="B194" s="455"/>
      <c r="C194" s="507"/>
      <c r="D194" s="507"/>
      <c r="E194" s="455"/>
      <c r="F194" s="455"/>
      <c r="G194" s="455"/>
      <c r="H194" s="455"/>
      <c r="I194" s="455"/>
      <c r="J194" s="507"/>
    </row>
    <row r="195" spans="1:10" ht="15" customHeight="1">
      <c r="A195" s="455"/>
      <c r="B195" s="455"/>
      <c r="C195" s="507"/>
      <c r="D195" s="507"/>
      <c r="E195" s="455"/>
      <c r="F195" s="455"/>
      <c r="G195" s="455"/>
      <c r="H195" s="455"/>
      <c r="I195" s="455"/>
      <c r="J195" s="507"/>
    </row>
    <row r="196" spans="1:10" ht="15" customHeight="1">
      <c r="A196" s="455"/>
      <c r="B196" s="455"/>
      <c r="C196" s="507"/>
      <c r="D196" s="507"/>
      <c r="E196" s="455"/>
      <c r="F196" s="455"/>
      <c r="G196" s="455"/>
      <c r="H196" s="455"/>
      <c r="I196" s="455"/>
      <c r="J196" s="507"/>
    </row>
    <row r="197" spans="1:10" ht="15" customHeight="1">
      <c r="A197" s="455"/>
      <c r="B197" s="455"/>
      <c r="C197" s="507"/>
      <c r="D197" s="507"/>
      <c r="E197" s="455"/>
      <c r="F197" s="455"/>
      <c r="G197" s="455"/>
      <c r="H197" s="455"/>
      <c r="I197" s="455"/>
      <c r="J197" s="507"/>
    </row>
    <row r="198" spans="1:10" ht="15" customHeight="1">
      <c r="A198" s="455"/>
      <c r="B198" s="455"/>
      <c r="C198" s="507"/>
      <c r="D198" s="507"/>
      <c r="E198" s="455"/>
      <c r="F198" s="455"/>
      <c r="G198" s="455"/>
      <c r="H198" s="455"/>
      <c r="I198" s="455"/>
      <c r="J198" s="507"/>
    </row>
    <row r="199" spans="1:10" ht="15" customHeight="1">
      <c r="A199" s="455"/>
      <c r="B199" s="455"/>
      <c r="C199" s="507"/>
      <c r="D199" s="507"/>
      <c r="E199" s="455"/>
      <c r="F199" s="455"/>
      <c r="G199" s="455"/>
      <c r="H199" s="455"/>
      <c r="I199" s="455"/>
      <c r="J199" s="507"/>
    </row>
    <row r="200" spans="1:10" ht="15" customHeight="1">
      <c r="A200" s="455"/>
      <c r="B200" s="455"/>
      <c r="C200" s="507"/>
      <c r="D200" s="507"/>
      <c r="E200" s="455"/>
      <c r="F200" s="455"/>
      <c r="G200" s="455"/>
      <c r="H200" s="455"/>
      <c r="I200" s="455"/>
      <c r="J200" s="507"/>
    </row>
    <row r="201" spans="1:10" ht="15" customHeight="1">
      <c r="A201" s="455"/>
      <c r="B201" s="455"/>
      <c r="C201" s="507"/>
      <c r="D201" s="507"/>
      <c r="E201" s="455"/>
      <c r="F201" s="455"/>
      <c r="G201" s="455"/>
      <c r="H201" s="455"/>
      <c r="I201" s="455"/>
      <c r="J201" s="507"/>
    </row>
    <row r="202" spans="1:10" ht="15" customHeight="1">
      <c r="A202" s="455"/>
      <c r="B202" s="455"/>
      <c r="C202" s="507"/>
      <c r="D202" s="507"/>
      <c r="E202" s="455"/>
      <c r="F202" s="455"/>
      <c r="G202" s="455"/>
      <c r="H202" s="455"/>
      <c r="I202" s="455"/>
      <c r="J202" s="507"/>
    </row>
    <row r="203" spans="1:10" ht="15" customHeight="1">
      <c r="A203" s="455"/>
      <c r="B203" s="455"/>
      <c r="C203" s="507"/>
      <c r="D203" s="507"/>
      <c r="E203" s="455"/>
      <c r="F203" s="455"/>
      <c r="G203" s="455"/>
      <c r="H203" s="455"/>
      <c r="I203" s="455"/>
      <c r="J203" s="507"/>
    </row>
    <row r="204" spans="1:10" ht="15" customHeight="1">
      <c r="A204" s="455"/>
      <c r="B204" s="455"/>
      <c r="C204" s="507"/>
      <c r="D204" s="507"/>
      <c r="E204" s="455"/>
      <c r="F204" s="455"/>
      <c r="G204" s="455"/>
      <c r="H204" s="455"/>
      <c r="I204" s="455"/>
      <c r="J204" s="507"/>
    </row>
    <row r="205" spans="1:10" ht="15" customHeight="1">
      <c r="A205" s="455"/>
      <c r="B205" s="455"/>
      <c r="C205" s="507"/>
      <c r="D205" s="507"/>
      <c r="E205" s="455"/>
      <c r="F205" s="455"/>
      <c r="G205" s="455"/>
      <c r="H205" s="455"/>
      <c r="I205" s="455"/>
      <c r="J205" s="507"/>
    </row>
    <row r="206" spans="1:10" ht="15" customHeight="1">
      <c r="A206" s="455"/>
      <c r="B206" s="455"/>
      <c r="C206" s="507"/>
      <c r="D206" s="507"/>
      <c r="E206" s="455"/>
      <c r="F206" s="455"/>
      <c r="G206" s="455"/>
      <c r="H206" s="455"/>
      <c r="I206" s="455"/>
      <c r="J206" s="507"/>
    </row>
    <row r="207" spans="1:10" ht="15" customHeight="1">
      <c r="A207" s="455"/>
      <c r="B207" s="455"/>
      <c r="C207" s="507"/>
      <c r="D207" s="507"/>
      <c r="E207" s="455"/>
      <c r="F207" s="455"/>
      <c r="G207" s="455"/>
      <c r="H207" s="455"/>
      <c r="I207" s="455"/>
      <c r="J207" s="507"/>
    </row>
    <row r="208" spans="1:10" ht="15" customHeight="1">
      <c r="A208" s="455"/>
      <c r="B208" s="455"/>
      <c r="C208" s="507"/>
      <c r="D208" s="507"/>
      <c r="E208" s="455"/>
      <c r="F208" s="455"/>
      <c r="G208" s="455"/>
      <c r="H208" s="455"/>
      <c r="I208" s="455"/>
      <c r="J208" s="507"/>
    </row>
    <row r="209" spans="1:10" ht="15" customHeight="1">
      <c r="A209" s="455"/>
      <c r="B209" s="455"/>
      <c r="C209" s="507"/>
      <c r="D209" s="507"/>
      <c r="E209" s="455"/>
      <c r="F209" s="455"/>
      <c r="G209" s="455"/>
      <c r="H209" s="455"/>
      <c r="I209" s="455"/>
      <c r="J209" s="507"/>
    </row>
    <row r="210" spans="1:10" ht="15" customHeight="1">
      <c r="A210" s="455"/>
      <c r="B210" s="455"/>
      <c r="C210" s="507"/>
      <c r="D210" s="507"/>
      <c r="E210" s="455"/>
      <c r="F210" s="455"/>
      <c r="G210" s="455"/>
      <c r="H210" s="455"/>
      <c r="I210" s="455"/>
      <c r="J210" s="507"/>
    </row>
    <row r="211" spans="1:10" ht="15" customHeight="1">
      <c r="A211" s="455"/>
      <c r="B211" s="455"/>
      <c r="C211" s="507"/>
      <c r="D211" s="507"/>
      <c r="E211" s="455"/>
      <c r="F211" s="455"/>
      <c r="G211" s="455"/>
      <c r="H211" s="455"/>
      <c r="I211" s="455"/>
      <c r="J211" s="507"/>
    </row>
    <row r="212" spans="1:10" ht="15" customHeight="1">
      <c r="A212" s="455"/>
      <c r="B212" s="455"/>
      <c r="C212" s="507"/>
      <c r="D212" s="507"/>
      <c r="E212" s="455"/>
      <c r="F212" s="455"/>
      <c r="G212" s="455"/>
      <c r="H212" s="455"/>
      <c r="I212" s="455"/>
      <c r="J212" s="507"/>
    </row>
    <row r="213" spans="1:10" ht="15" customHeight="1">
      <c r="A213" s="455"/>
      <c r="B213" s="455"/>
      <c r="C213" s="507"/>
      <c r="D213" s="507"/>
      <c r="E213" s="455"/>
      <c r="F213" s="455"/>
      <c r="G213" s="455"/>
      <c r="H213" s="455"/>
      <c r="I213" s="455"/>
      <c r="J213" s="507"/>
    </row>
    <row r="214" spans="1:10" ht="15" customHeight="1">
      <c r="A214" s="455"/>
      <c r="B214" s="455"/>
      <c r="C214" s="507"/>
      <c r="D214" s="507"/>
      <c r="E214" s="455"/>
      <c r="F214" s="455"/>
      <c r="G214" s="455"/>
      <c r="H214" s="455"/>
      <c r="I214" s="455"/>
      <c r="J214" s="507"/>
    </row>
    <row r="215" spans="1:10" ht="15" customHeight="1">
      <c r="A215" s="455"/>
      <c r="B215" s="455"/>
      <c r="C215" s="507"/>
      <c r="D215" s="507"/>
      <c r="E215" s="455"/>
      <c r="F215" s="455"/>
      <c r="G215" s="455"/>
      <c r="H215" s="455"/>
      <c r="I215" s="455"/>
      <c r="J215" s="507"/>
    </row>
    <row r="216" spans="1:10" ht="15" customHeight="1">
      <c r="A216" s="455"/>
      <c r="B216" s="455"/>
      <c r="C216" s="507"/>
      <c r="D216" s="507"/>
      <c r="E216" s="455"/>
      <c r="F216" s="455"/>
      <c r="G216" s="455"/>
      <c r="H216" s="455"/>
      <c r="I216" s="455"/>
      <c r="J216" s="507"/>
    </row>
    <row r="217" spans="1:10" ht="15" customHeight="1">
      <c r="A217" s="455"/>
      <c r="B217" s="455"/>
      <c r="C217" s="507"/>
      <c r="D217" s="507"/>
      <c r="E217" s="455"/>
      <c r="F217" s="455"/>
      <c r="G217" s="455"/>
      <c r="H217" s="455"/>
      <c r="I217" s="455"/>
      <c r="J217" s="507"/>
    </row>
    <row r="218" spans="1:10" ht="15" customHeight="1">
      <c r="A218" s="455"/>
      <c r="B218" s="455"/>
      <c r="C218" s="507"/>
      <c r="D218" s="507"/>
      <c r="E218" s="455"/>
      <c r="F218" s="455"/>
      <c r="G218" s="455"/>
      <c r="H218" s="455"/>
      <c r="I218" s="455"/>
      <c r="J218" s="507"/>
    </row>
    <row r="219" spans="1:10" ht="15" customHeight="1">
      <c r="A219" s="455"/>
      <c r="B219" s="455"/>
      <c r="C219" s="507"/>
      <c r="D219" s="507"/>
      <c r="E219" s="455"/>
      <c r="F219" s="455"/>
      <c r="G219" s="455"/>
      <c r="H219" s="455"/>
      <c r="I219" s="455"/>
      <c r="J219" s="507"/>
    </row>
    <row r="220" spans="1:10" ht="15" customHeight="1">
      <c r="A220" s="455"/>
      <c r="B220" s="455"/>
      <c r="C220" s="507"/>
      <c r="D220" s="507"/>
      <c r="E220" s="455"/>
      <c r="F220" s="455"/>
      <c r="G220" s="455"/>
      <c r="H220" s="455"/>
      <c r="I220" s="455"/>
      <c r="J220" s="507"/>
    </row>
    <row r="221" spans="1:10" ht="15" customHeight="1">
      <c r="A221" s="455"/>
      <c r="B221" s="455"/>
      <c r="C221" s="507"/>
      <c r="D221" s="507"/>
      <c r="E221" s="455"/>
      <c r="F221" s="455"/>
      <c r="G221" s="455"/>
      <c r="H221" s="455"/>
      <c r="I221" s="455"/>
      <c r="J221" s="507"/>
    </row>
    <row r="222" spans="1:10" ht="15" customHeight="1">
      <c r="A222" s="455"/>
      <c r="B222" s="455"/>
      <c r="C222" s="507"/>
      <c r="D222" s="507"/>
      <c r="E222" s="455"/>
      <c r="F222" s="455"/>
      <c r="G222" s="455"/>
      <c r="H222" s="455"/>
      <c r="I222" s="455"/>
      <c r="J222" s="507"/>
    </row>
    <row r="223" spans="1:10" ht="15" customHeight="1">
      <c r="A223" s="455"/>
      <c r="B223" s="455"/>
      <c r="C223" s="507"/>
      <c r="D223" s="507"/>
      <c r="E223" s="455"/>
      <c r="F223" s="455"/>
      <c r="G223" s="455"/>
      <c r="H223" s="455"/>
      <c r="I223" s="455"/>
      <c r="J223" s="507"/>
    </row>
    <row r="224" spans="1:10" ht="15" customHeight="1">
      <c r="A224" s="455"/>
      <c r="B224" s="455"/>
      <c r="C224" s="507"/>
      <c r="D224" s="507"/>
      <c r="E224" s="455"/>
      <c r="F224" s="455"/>
      <c r="G224" s="455"/>
      <c r="H224" s="455"/>
      <c r="I224" s="455"/>
      <c r="J224" s="507"/>
    </row>
    <row r="225" spans="1:10" ht="15" customHeight="1">
      <c r="A225" s="455"/>
      <c r="B225" s="455"/>
      <c r="C225" s="507"/>
      <c r="D225" s="507"/>
      <c r="E225" s="455"/>
      <c r="F225" s="455"/>
      <c r="G225" s="455"/>
      <c r="H225" s="455"/>
      <c r="I225" s="455"/>
      <c r="J225" s="507"/>
    </row>
    <row r="226" spans="1:10" ht="15" customHeight="1">
      <c r="A226" s="455"/>
      <c r="B226" s="455"/>
      <c r="C226" s="507"/>
      <c r="D226" s="507"/>
      <c r="E226" s="455"/>
      <c r="F226" s="455"/>
      <c r="G226" s="455"/>
      <c r="H226" s="455"/>
      <c r="I226" s="455"/>
      <c r="J226" s="507"/>
    </row>
    <row r="227" spans="1:10" ht="15" customHeight="1">
      <c r="A227" s="455"/>
      <c r="B227" s="455"/>
      <c r="C227" s="507"/>
      <c r="D227" s="507"/>
      <c r="E227" s="455"/>
      <c r="F227" s="455"/>
      <c r="G227" s="455"/>
      <c r="H227" s="455"/>
      <c r="I227" s="455"/>
      <c r="J227" s="507"/>
    </row>
    <row r="228" spans="1:10" ht="15" customHeight="1">
      <c r="A228" s="455"/>
      <c r="B228" s="455"/>
      <c r="C228" s="507"/>
      <c r="D228" s="507"/>
      <c r="E228" s="455"/>
      <c r="F228" s="455"/>
      <c r="G228" s="455"/>
      <c r="H228" s="455"/>
      <c r="I228" s="455"/>
      <c r="J228" s="507"/>
    </row>
    <row r="229" spans="1:10" ht="15" customHeight="1">
      <c r="A229" s="455"/>
      <c r="B229" s="455"/>
      <c r="C229" s="507"/>
      <c r="D229" s="507"/>
      <c r="E229" s="455"/>
      <c r="F229" s="455"/>
      <c r="G229" s="455"/>
      <c r="H229" s="455"/>
      <c r="I229" s="455"/>
      <c r="J229" s="507"/>
    </row>
    <row r="230" spans="1:10" ht="15" customHeight="1">
      <c r="A230" s="455"/>
      <c r="B230" s="455"/>
      <c r="C230" s="507"/>
      <c r="D230" s="507"/>
      <c r="E230" s="455"/>
      <c r="F230" s="455"/>
      <c r="G230" s="455"/>
      <c r="H230" s="455"/>
      <c r="I230" s="455"/>
      <c r="J230" s="507"/>
    </row>
    <row r="231" spans="1:10" ht="15" customHeight="1">
      <c r="A231" s="455"/>
      <c r="B231" s="455"/>
      <c r="C231" s="507"/>
      <c r="D231" s="507"/>
      <c r="E231" s="455"/>
      <c r="F231" s="455"/>
      <c r="G231" s="455"/>
      <c r="H231" s="455"/>
      <c r="I231" s="455"/>
      <c r="J231" s="507"/>
    </row>
    <row r="232" spans="1:10" ht="15" customHeight="1">
      <c r="A232" s="455"/>
      <c r="B232" s="455"/>
      <c r="C232" s="507"/>
      <c r="D232" s="507"/>
      <c r="E232" s="455"/>
      <c r="F232" s="455"/>
      <c r="G232" s="455"/>
      <c r="H232" s="455"/>
      <c r="I232" s="455"/>
      <c r="J232" s="507"/>
    </row>
    <row r="233" spans="1:10" ht="15" customHeight="1">
      <c r="A233" s="455"/>
      <c r="B233" s="455"/>
      <c r="C233" s="507"/>
      <c r="D233" s="507"/>
      <c r="E233" s="455"/>
      <c r="F233" s="455"/>
      <c r="G233" s="455"/>
      <c r="H233" s="455"/>
      <c r="I233" s="455"/>
      <c r="J233" s="507"/>
    </row>
    <row r="234" spans="1:10" ht="15" customHeight="1">
      <c r="A234" s="455"/>
      <c r="B234" s="455"/>
      <c r="C234" s="507"/>
      <c r="D234" s="507"/>
      <c r="E234" s="455"/>
      <c r="F234" s="455"/>
      <c r="G234" s="455"/>
      <c r="H234" s="455"/>
      <c r="I234" s="455"/>
      <c r="J234" s="507"/>
    </row>
    <row r="235" spans="1:10" ht="15" customHeight="1">
      <c r="A235" s="455"/>
      <c r="B235" s="455"/>
      <c r="C235" s="507"/>
      <c r="D235" s="507"/>
      <c r="E235" s="455"/>
      <c r="F235" s="455"/>
      <c r="G235" s="455"/>
      <c r="H235" s="455"/>
      <c r="I235" s="455"/>
      <c r="J235" s="507"/>
    </row>
    <row r="236" spans="1:10" ht="15" customHeight="1">
      <c r="A236" s="455"/>
      <c r="B236" s="455"/>
      <c r="C236" s="507"/>
      <c r="D236" s="507"/>
      <c r="E236" s="455"/>
      <c r="F236" s="455"/>
      <c r="G236" s="455"/>
      <c r="H236" s="455"/>
      <c r="I236" s="455"/>
      <c r="J236" s="507"/>
    </row>
    <row r="237" spans="1:10" ht="15" customHeight="1">
      <c r="A237" s="455"/>
      <c r="B237" s="455"/>
      <c r="C237" s="507"/>
      <c r="D237" s="507"/>
      <c r="E237" s="455"/>
      <c r="F237" s="455"/>
      <c r="G237" s="455"/>
      <c r="H237" s="455"/>
      <c r="I237" s="455"/>
      <c r="J237" s="507"/>
    </row>
    <row r="238" spans="1:10" ht="15" customHeight="1">
      <c r="A238" s="455"/>
      <c r="B238" s="455"/>
      <c r="C238" s="507"/>
      <c r="D238" s="507"/>
      <c r="E238" s="455"/>
      <c r="F238" s="455"/>
      <c r="G238" s="455"/>
      <c r="H238" s="455"/>
      <c r="I238" s="455"/>
      <c r="J238" s="507"/>
    </row>
    <row r="239" spans="1:10" ht="15" customHeight="1">
      <c r="A239" s="455"/>
      <c r="B239" s="455"/>
      <c r="C239" s="507"/>
      <c r="D239" s="507"/>
      <c r="E239" s="455"/>
      <c r="F239" s="455"/>
      <c r="G239" s="455"/>
      <c r="H239" s="455"/>
      <c r="I239" s="455"/>
      <c r="J239" s="507"/>
    </row>
    <row r="240" spans="1:10" ht="15" customHeight="1">
      <c r="A240" s="455"/>
      <c r="B240" s="455"/>
      <c r="C240" s="507"/>
      <c r="D240" s="507"/>
      <c r="E240" s="455"/>
      <c r="F240" s="455"/>
      <c r="G240" s="455"/>
      <c r="H240" s="455"/>
      <c r="I240" s="455"/>
      <c r="J240" s="507"/>
    </row>
    <row r="241" spans="1:10" ht="15" customHeight="1">
      <c r="A241" s="455"/>
      <c r="B241" s="455"/>
      <c r="C241" s="507"/>
      <c r="D241" s="507"/>
      <c r="E241" s="455"/>
      <c r="F241" s="455"/>
      <c r="G241" s="455"/>
      <c r="H241" s="455"/>
      <c r="I241" s="455"/>
      <c r="J241" s="507"/>
    </row>
    <row r="242" spans="1:10" ht="15" customHeight="1">
      <c r="A242" s="455"/>
      <c r="B242" s="455"/>
      <c r="C242" s="507"/>
      <c r="D242" s="507"/>
      <c r="E242" s="455"/>
      <c r="F242" s="455"/>
      <c r="G242" s="455"/>
      <c r="H242" s="455"/>
      <c r="I242" s="455"/>
      <c r="J242" s="507"/>
    </row>
    <row r="243" spans="1:10" ht="15" customHeight="1">
      <c r="A243" s="455"/>
      <c r="B243" s="455"/>
      <c r="C243" s="507"/>
      <c r="D243" s="507"/>
      <c r="E243" s="455"/>
      <c r="F243" s="455"/>
      <c r="G243" s="455"/>
      <c r="H243" s="455"/>
      <c r="I243" s="455"/>
      <c r="J243" s="507"/>
    </row>
    <row r="244" spans="1:10" ht="15" customHeight="1">
      <c r="A244" s="455"/>
      <c r="B244" s="455"/>
      <c r="C244" s="507"/>
      <c r="D244" s="507"/>
      <c r="E244" s="455"/>
      <c r="F244" s="455"/>
      <c r="G244" s="455"/>
      <c r="H244" s="455"/>
      <c r="I244" s="455"/>
      <c r="J244" s="507"/>
    </row>
    <row r="245" spans="1:10" ht="15" customHeight="1">
      <c r="A245" s="455"/>
      <c r="B245" s="455"/>
      <c r="C245" s="507"/>
      <c r="D245" s="507"/>
      <c r="E245" s="455"/>
      <c r="F245" s="455"/>
      <c r="G245" s="455"/>
      <c r="H245" s="455"/>
      <c r="I245" s="455"/>
      <c r="J245" s="507"/>
    </row>
    <row r="246" spans="1:10" ht="15" customHeight="1">
      <c r="A246" s="455"/>
      <c r="B246" s="455"/>
      <c r="C246" s="507"/>
      <c r="D246" s="507"/>
      <c r="E246" s="455"/>
      <c r="F246" s="455"/>
      <c r="G246" s="455"/>
      <c r="H246" s="455"/>
      <c r="I246" s="455"/>
      <c r="J246" s="507"/>
    </row>
    <row r="247" spans="1:10" ht="15" customHeight="1">
      <c r="A247" s="455"/>
      <c r="B247" s="455"/>
      <c r="C247" s="507"/>
      <c r="D247" s="507"/>
      <c r="E247" s="455"/>
      <c r="F247" s="455"/>
      <c r="G247" s="455"/>
      <c r="H247" s="455"/>
      <c r="I247" s="455"/>
      <c r="J247" s="507"/>
    </row>
    <row r="248" spans="1:10" ht="15" customHeight="1">
      <c r="A248" s="455"/>
      <c r="B248" s="455"/>
      <c r="C248" s="507"/>
      <c r="D248" s="507"/>
      <c r="E248" s="455"/>
      <c r="F248" s="455"/>
      <c r="G248" s="455"/>
      <c r="H248" s="455"/>
      <c r="I248" s="455"/>
      <c r="J248" s="507"/>
    </row>
    <row r="249" spans="1:10" ht="15" customHeight="1">
      <c r="A249" s="455"/>
      <c r="B249" s="455"/>
      <c r="C249" s="507"/>
      <c r="D249" s="507"/>
      <c r="E249" s="455"/>
      <c r="F249" s="455"/>
      <c r="G249" s="455"/>
      <c r="H249" s="455"/>
      <c r="I249" s="455"/>
      <c r="J249" s="507"/>
    </row>
    <row r="250" spans="1:10" ht="15" customHeight="1">
      <c r="A250" s="455"/>
      <c r="B250" s="455"/>
      <c r="C250" s="507"/>
      <c r="D250" s="507"/>
      <c r="E250" s="455"/>
      <c r="F250" s="455"/>
      <c r="G250" s="455"/>
      <c r="H250" s="455"/>
      <c r="I250" s="455"/>
      <c r="J250" s="507"/>
    </row>
    <row r="251" spans="1:10" ht="15" customHeight="1">
      <c r="A251" s="455"/>
      <c r="B251" s="455"/>
      <c r="C251" s="507"/>
      <c r="D251" s="507"/>
      <c r="E251" s="455"/>
      <c r="F251" s="455"/>
      <c r="G251" s="455"/>
      <c r="H251" s="455"/>
      <c r="I251" s="455"/>
      <c r="J251" s="507"/>
    </row>
    <row r="252" spans="1:10" ht="15" customHeight="1">
      <c r="A252" s="455"/>
      <c r="B252" s="455"/>
      <c r="C252" s="507"/>
      <c r="D252" s="507"/>
      <c r="E252" s="455"/>
      <c r="F252" s="455"/>
      <c r="G252" s="455"/>
      <c r="H252" s="455"/>
      <c r="I252" s="455"/>
      <c r="J252" s="507"/>
    </row>
    <row r="253" spans="1:10" ht="15" customHeight="1">
      <c r="A253" s="455"/>
      <c r="B253" s="455"/>
      <c r="C253" s="507"/>
      <c r="D253" s="507"/>
      <c r="E253" s="455"/>
      <c r="F253" s="455"/>
      <c r="G253" s="455"/>
      <c r="H253" s="455"/>
      <c r="I253" s="455"/>
      <c r="J253" s="507"/>
    </row>
    <row r="254" spans="1:10" ht="15" customHeight="1">
      <c r="A254" s="455"/>
      <c r="B254" s="455"/>
      <c r="C254" s="507"/>
      <c r="D254" s="507"/>
      <c r="E254" s="455"/>
      <c r="F254" s="455"/>
      <c r="G254" s="455"/>
      <c r="H254" s="455"/>
      <c r="I254" s="455"/>
      <c r="J254" s="507"/>
    </row>
    <row r="255" spans="1:10" ht="15" customHeight="1">
      <c r="A255" s="455"/>
      <c r="B255" s="455"/>
      <c r="C255" s="507"/>
      <c r="D255" s="507"/>
      <c r="E255" s="455"/>
      <c r="F255" s="455"/>
      <c r="G255" s="455"/>
      <c r="H255" s="455"/>
      <c r="I255" s="455"/>
      <c r="J255" s="507"/>
    </row>
    <row r="256" spans="1:10" ht="15" customHeight="1">
      <c r="A256" s="455"/>
      <c r="B256" s="455"/>
      <c r="C256" s="507"/>
      <c r="D256" s="507"/>
      <c r="E256" s="455"/>
      <c r="F256" s="455"/>
      <c r="G256" s="455"/>
      <c r="H256" s="455"/>
      <c r="I256" s="455"/>
      <c r="J256" s="507"/>
    </row>
    <row r="257" spans="1:10" ht="15" customHeight="1">
      <c r="A257" s="455"/>
      <c r="B257" s="455"/>
      <c r="C257" s="507"/>
      <c r="D257" s="507"/>
      <c r="E257" s="455"/>
      <c r="F257" s="455"/>
      <c r="G257" s="455"/>
      <c r="H257" s="455"/>
      <c r="I257" s="455"/>
      <c r="J257" s="507"/>
    </row>
    <row r="258" spans="1:10" ht="15" customHeight="1">
      <c r="A258" s="455"/>
      <c r="B258" s="455"/>
      <c r="C258" s="507"/>
      <c r="D258" s="507"/>
      <c r="E258" s="455"/>
      <c r="F258" s="455"/>
      <c r="G258" s="455"/>
      <c r="H258" s="455"/>
      <c r="I258" s="455"/>
      <c r="J258" s="507"/>
    </row>
    <row r="259" spans="1:10" ht="15" customHeight="1">
      <c r="A259" s="455"/>
      <c r="B259" s="455"/>
      <c r="C259" s="507"/>
      <c r="D259" s="507"/>
      <c r="E259" s="455"/>
      <c r="F259" s="455"/>
      <c r="G259" s="455"/>
      <c r="H259" s="455"/>
      <c r="I259" s="455"/>
      <c r="J259" s="507"/>
    </row>
    <row r="260" spans="1:10" ht="15" customHeight="1">
      <c r="A260" s="455"/>
      <c r="B260" s="455"/>
      <c r="C260" s="507"/>
      <c r="D260" s="507"/>
      <c r="E260" s="455"/>
      <c r="F260" s="455"/>
      <c r="G260" s="455"/>
      <c r="H260" s="455"/>
      <c r="I260" s="455"/>
      <c r="J260" s="507"/>
    </row>
    <row r="261" spans="1:10" ht="15" customHeight="1">
      <c r="A261" s="455"/>
      <c r="B261" s="455"/>
      <c r="C261" s="507"/>
      <c r="D261" s="507"/>
      <c r="E261" s="455"/>
      <c r="F261" s="455"/>
      <c r="G261" s="455"/>
      <c r="H261" s="455"/>
      <c r="I261" s="455"/>
      <c r="J261" s="507"/>
    </row>
    <row r="262" spans="1:10" ht="15" customHeight="1">
      <c r="A262" s="455"/>
      <c r="B262" s="455"/>
      <c r="C262" s="507"/>
      <c r="D262" s="507"/>
      <c r="E262" s="455"/>
      <c r="F262" s="455"/>
      <c r="G262" s="455"/>
      <c r="H262" s="455"/>
      <c r="I262" s="455"/>
      <c r="J262" s="507"/>
    </row>
    <row r="263" spans="1:10" ht="15" customHeight="1">
      <c r="A263" s="455"/>
      <c r="B263" s="455"/>
      <c r="C263" s="507"/>
      <c r="D263" s="507"/>
      <c r="E263" s="455"/>
      <c r="F263" s="455"/>
      <c r="G263" s="455"/>
      <c r="H263" s="455"/>
      <c r="I263" s="455"/>
      <c r="J263" s="507"/>
    </row>
    <row r="264" spans="1:10" ht="15" customHeight="1">
      <c r="A264" s="455"/>
      <c r="B264" s="455"/>
      <c r="C264" s="507"/>
      <c r="D264" s="507"/>
      <c r="E264" s="455"/>
      <c r="F264" s="455"/>
      <c r="G264" s="455"/>
      <c r="H264" s="455"/>
      <c r="I264" s="455"/>
      <c r="J264" s="507"/>
    </row>
    <row r="265" spans="1:10" ht="15" customHeight="1">
      <c r="A265" s="455"/>
      <c r="B265" s="455"/>
      <c r="C265" s="507"/>
      <c r="D265" s="507"/>
      <c r="E265" s="455"/>
      <c r="F265" s="455"/>
      <c r="G265" s="455"/>
      <c r="H265" s="455"/>
      <c r="I265" s="455"/>
      <c r="J265" s="507"/>
    </row>
    <row r="266" spans="1:10" ht="15" customHeight="1">
      <c r="A266" s="455"/>
      <c r="B266" s="455"/>
      <c r="C266" s="507"/>
      <c r="D266" s="507"/>
      <c r="E266" s="455"/>
      <c r="F266" s="455"/>
      <c r="G266" s="455"/>
      <c r="H266" s="455"/>
      <c r="I266" s="455"/>
      <c r="J266" s="507"/>
    </row>
    <row r="267" spans="1:10" ht="15" customHeight="1">
      <c r="A267" s="455"/>
      <c r="B267" s="455"/>
      <c r="C267" s="507"/>
      <c r="D267" s="507"/>
      <c r="E267" s="455"/>
      <c r="F267" s="455"/>
      <c r="G267" s="455"/>
      <c r="H267" s="455"/>
      <c r="I267" s="455"/>
      <c r="J267" s="507"/>
    </row>
    <row r="268" spans="1:10" ht="15" customHeight="1">
      <c r="A268" s="455"/>
      <c r="B268" s="455"/>
      <c r="C268" s="507"/>
      <c r="D268" s="507"/>
      <c r="E268" s="455"/>
      <c r="F268" s="455"/>
      <c r="G268" s="455"/>
      <c r="H268" s="455"/>
      <c r="I268" s="455"/>
      <c r="J268" s="507"/>
    </row>
    <row r="269" spans="1:10" ht="15" customHeight="1">
      <c r="A269" s="455"/>
      <c r="B269" s="455"/>
      <c r="C269" s="507"/>
      <c r="D269" s="507"/>
      <c r="E269" s="455"/>
      <c r="F269" s="455"/>
      <c r="G269" s="455"/>
      <c r="H269" s="455"/>
      <c r="I269" s="455"/>
      <c r="J269" s="507"/>
    </row>
    <row r="270" spans="1:10" ht="15" customHeight="1">
      <c r="A270" s="455"/>
      <c r="B270" s="455"/>
      <c r="C270" s="507"/>
      <c r="D270" s="507"/>
      <c r="E270" s="455"/>
      <c r="F270" s="455"/>
      <c r="G270" s="455"/>
      <c r="H270" s="455"/>
      <c r="I270" s="455"/>
      <c r="J270" s="507"/>
    </row>
    <row r="271" spans="1:10" ht="15" customHeight="1">
      <c r="A271" s="455"/>
      <c r="B271" s="455"/>
      <c r="C271" s="507"/>
      <c r="D271" s="507"/>
      <c r="E271" s="455"/>
      <c r="F271" s="455"/>
      <c r="G271" s="455"/>
      <c r="H271" s="455"/>
      <c r="I271" s="455"/>
      <c r="J271" s="507"/>
    </row>
    <row r="272" spans="1:10" ht="15" customHeight="1">
      <c r="A272" s="455"/>
      <c r="B272" s="455"/>
      <c r="C272" s="507"/>
      <c r="D272" s="507"/>
      <c r="E272" s="455"/>
      <c r="F272" s="455"/>
      <c r="G272" s="455"/>
      <c r="H272" s="455"/>
      <c r="I272" s="455"/>
      <c r="J272" s="507"/>
    </row>
    <row r="273" spans="1:10" ht="15" customHeight="1">
      <c r="A273" s="455"/>
      <c r="B273" s="455"/>
      <c r="C273" s="507"/>
      <c r="D273" s="507"/>
      <c r="E273" s="455"/>
      <c r="F273" s="455"/>
      <c r="G273" s="455"/>
      <c r="H273" s="455"/>
      <c r="I273" s="455"/>
      <c r="J273" s="507"/>
    </row>
    <row r="274" spans="1:10" ht="15" customHeight="1">
      <c r="A274" s="455"/>
      <c r="B274" s="455"/>
      <c r="C274" s="507"/>
      <c r="D274" s="507"/>
      <c r="E274" s="455"/>
      <c r="F274" s="455"/>
      <c r="G274" s="455"/>
      <c r="H274" s="455"/>
      <c r="I274" s="455"/>
      <c r="J274" s="507"/>
    </row>
    <row r="275" spans="1:10" ht="15" customHeight="1">
      <c r="A275" s="455"/>
      <c r="B275" s="455"/>
      <c r="C275" s="507"/>
      <c r="D275" s="507"/>
      <c r="E275" s="455"/>
      <c r="F275" s="455"/>
      <c r="G275" s="455"/>
      <c r="H275" s="455"/>
      <c r="I275" s="455"/>
      <c r="J275" s="507"/>
    </row>
    <row r="276" spans="1:10" ht="15" customHeight="1">
      <c r="A276" s="455"/>
      <c r="B276" s="455"/>
      <c r="C276" s="507"/>
      <c r="D276" s="507"/>
      <c r="E276" s="455"/>
      <c r="F276" s="455"/>
      <c r="G276" s="455"/>
      <c r="H276" s="455"/>
      <c r="I276" s="455"/>
      <c r="J276" s="507"/>
    </row>
    <row r="277" spans="1:10" ht="15" customHeight="1">
      <c r="A277" s="455"/>
      <c r="B277" s="455"/>
      <c r="C277" s="507"/>
      <c r="D277" s="507"/>
      <c r="E277" s="455"/>
      <c r="F277" s="455"/>
      <c r="G277" s="455"/>
      <c r="H277" s="455"/>
      <c r="I277" s="455"/>
      <c r="J277" s="507"/>
    </row>
    <row r="278" spans="1:10" ht="15" customHeight="1">
      <c r="A278" s="455"/>
      <c r="B278" s="455"/>
      <c r="C278" s="507"/>
      <c r="D278" s="507"/>
      <c r="E278" s="455"/>
      <c r="F278" s="455"/>
      <c r="G278" s="455"/>
      <c r="H278" s="455"/>
      <c r="I278" s="455"/>
      <c r="J278" s="507"/>
    </row>
    <row r="279" spans="1:10" ht="15" customHeight="1">
      <c r="A279" s="455"/>
      <c r="B279" s="455"/>
      <c r="C279" s="507"/>
      <c r="D279" s="507"/>
      <c r="E279" s="455"/>
      <c r="F279" s="455"/>
      <c r="G279" s="455"/>
      <c r="H279" s="455"/>
      <c r="I279" s="455"/>
      <c r="J279" s="507"/>
    </row>
    <row r="280" spans="1:10" ht="15" customHeight="1">
      <c r="A280" s="455"/>
      <c r="B280" s="455"/>
      <c r="C280" s="507"/>
      <c r="D280" s="507"/>
      <c r="E280" s="455"/>
      <c r="F280" s="455"/>
      <c r="G280" s="455"/>
      <c r="H280" s="455"/>
      <c r="I280" s="455"/>
      <c r="J280" s="507"/>
    </row>
    <row r="281" spans="1:10" ht="15" customHeight="1">
      <c r="A281" s="455"/>
      <c r="B281" s="455"/>
      <c r="C281" s="507"/>
      <c r="D281" s="507"/>
      <c r="E281" s="455"/>
      <c r="F281" s="455"/>
      <c r="G281" s="455"/>
      <c r="H281" s="455"/>
      <c r="I281" s="455"/>
      <c r="J281" s="507"/>
    </row>
    <row r="282" spans="1:10" ht="15" customHeight="1">
      <c r="A282" s="455"/>
      <c r="B282" s="455"/>
      <c r="C282" s="507"/>
      <c r="D282" s="507"/>
      <c r="E282" s="455"/>
      <c r="F282" s="455"/>
      <c r="G282" s="455"/>
      <c r="H282" s="455"/>
      <c r="I282" s="455"/>
      <c r="J282" s="507"/>
    </row>
    <row r="283" spans="1:10" ht="15" customHeight="1">
      <c r="A283" s="455"/>
      <c r="B283" s="455"/>
      <c r="C283" s="507"/>
      <c r="D283" s="507"/>
      <c r="E283" s="455"/>
      <c r="F283" s="455"/>
      <c r="G283" s="455"/>
      <c r="H283" s="455"/>
      <c r="I283" s="455"/>
      <c r="J283" s="507"/>
    </row>
    <row r="284" spans="1:10" ht="15" customHeight="1">
      <c r="A284" s="455"/>
      <c r="B284" s="455"/>
      <c r="C284" s="507"/>
      <c r="D284" s="507"/>
      <c r="E284" s="455"/>
      <c r="F284" s="455"/>
      <c r="G284" s="455"/>
      <c r="H284" s="455"/>
      <c r="I284" s="455"/>
      <c r="J284" s="507"/>
    </row>
    <row r="285" spans="1:10" ht="15" customHeight="1">
      <c r="A285" s="455"/>
      <c r="B285" s="455"/>
      <c r="C285" s="507"/>
      <c r="D285" s="507"/>
      <c r="E285" s="455"/>
      <c r="F285" s="455"/>
      <c r="G285" s="455"/>
      <c r="H285" s="455"/>
      <c r="I285" s="455"/>
      <c r="J285" s="507"/>
    </row>
    <row r="286" spans="1:10" ht="15" customHeight="1">
      <c r="A286" s="455"/>
      <c r="B286" s="455"/>
      <c r="C286" s="507"/>
      <c r="D286" s="507"/>
      <c r="E286" s="455"/>
      <c r="F286" s="455"/>
      <c r="G286" s="455"/>
      <c r="H286" s="455"/>
      <c r="I286" s="455"/>
      <c r="J286" s="507"/>
    </row>
    <row r="287" spans="1:10" ht="15" customHeight="1">
      <c r="A287" s="455"/>
      <c r="B287" s="455"/>
      <c r="C287" s="507"/>
      <c r="D287" s="507"/>
      <c r="E287" s="455"/>
      <c r="F287" s="455"/>
      <c r="G287" s="455"/>
      <c r="H287" s="455"/>
      <c r="I287" s="455"/>
      <c r="J287" s="507"/>
    </row>
    <row r="288" spans="1:10" ht="15" customHeight="1">
      <c r="A288" s="455"/>
      <c r="B288" s="455"/>
      <c r="C288" s="507"/>
      <c r="D288" s="507"/>
      <c r="E288" s="455"/>
      <c r="F288" s="455"/>
      <c r="G288" s="455"/>
      <c r="H288" s="455"/>
      <c r="I288" s="455"/>
      <c r="J288" s="507"/>
    </row>
    <row r="289" spans="1:10" ht="15" customHeight="1">
      <c r="A289" s="455"/>
      <c r="B289" s="455"/>
      <c r="C289" s="507"/>
      <c r="D289" s="507"/>
      <c r="E289" s="455"/>
      <c r="F289" s="455"/>
      <c r="G289" s="455"/>
      <c r="H289" s="455"/>
      <c r="I289" s="455"/>
      <c r="J289" s="507"/>
    </row>
    <row r="290" spans="1:10" ht="15" customHeight="1">
      <c r="A290" s="455"/>
      <c r="B290" s="455"/>
      <c r="C290" s="507"/>
      <c r="D290" s="507"/>
      <c r="E290" s="455"/>
      <c r="F290" s="455"/>
      <c r="G290" s="455"/>
      <c r="H290" s="455"/>
      <c r="I290" s="455"/>
      <c r="J290" s="507"/>
    </row>
    <row r="291" spans="1:10" ht="15" customHeight="1">
      <c r="A291" s="455"/>
      <c r="B291" s="455"/>
      <c r="C291" s="507"/>
      <c r="D291" s="507"/>
      <c r="E291" s="455"/>
      <c r="F291" s="455"/>
      <c r="G291" s="455"/>
      <c r="H291" s="455"/>
      <c r="I291" s="455"/>
      <c r="J291" s="507"/>
    </row>
    <row r="292" spans="1:10" ht="15" customHeight="1">
      <c r="A292" s="455"/>
      <c r="B292" s="455"/>
      <c r="C292" s="507"/>
      <c r="D292" s="507"/>
      <c r="E292" s="455"/>
      <c r="F292" s="455"/>
      <c r="G292" s="455"/>
      <c r="H292" s="455"/>
      <c r="I292" s="455"/>
      <c r="J292" s="507"/>
    </row>
    <row r="293" spans="1:10" ht="15" customHeight="1">
      <c r="A293" s="455"/>
      <c r="B293" s="455"/>
      <c r="C293" s="507"/>
      <c r="D293" s="507"/>
      <c r="E293" s="455"/>
      <c r="F293" s="455"/>
      <c r="G293" s="455"/>
      <c r="H293" s="455"/>
      <c r="I293" s="455"/>
      <c r="J293" s="507"/>
    </row>
    <row r="294" spans="1:10" ht="15" customHeight="1">
      <c r="A294" s="455"/>
      <c r="B294" s="455"/>
      <c r="C294" s="507"/>
      <c r="D294" s="507"/>
      <c r="E294" s="455"/>
      <c r="F294" s="455"/>
      <c r="G294" s="455"/>
      <c r="H294" s="455"/>
      <c r="I294" s="455"/>
      <c r="J294" s="507"/>
    </row>
    <row r="295" spans="1:10" ht="15" customHeight="1">
      <c r="A295" s="455"/>
      <c r="B295" s="455"/>
      <c r="C295" s="507"/>
      <c r="D295" s="507"/>
      <c r="E295" s="455"/>
      <c r="F295" s="455"/>
      <c r="G295" s="455"/>
      <c r="H295" s="455"/>
      <c r="I295" s="455"/>
      <c r="J295" s="507"/>
    </row>
    <row r="296" spans="1:10" ht="15" customHeight="1">
      <c r="A296" s="455"/>
      <c r="B296" s="455"/>
      <c r="C296" s="507"/>
      <c r="D296" s="507"/>
      <c r="E296" s="455"/>
      <c r="F296" s="455"/>
      <c r="G296" s="455"/>
      <c r="H296" s="455"/>
      <c r="I296" s="455"/>
      <c r="J296" s="507"/>
    </row>
    <row r="297" spans="1:10" ht="15" customHeight="1">
      <c r="A297" s="455"/>
      <c r="B297" s="455"/>
      <c r="C297" s="507"/>
      <c r="D297" s="507"/>
      <c r="E297" s="455"/>
      <c r="F297" s="455"/>
      <c r="G297" s="455"/>
      <c r="H297" s="455"/>
      <c r="I297" s="455"/>
      <c r="J297" s="507"/>
    </row>
    <row r="298" spans="1:10" ht="15" customHeight="1">
      <c r="A298" s="455"/>
      <c r="B298" s="455"/>
      <c r="C298" s="507"/>
      <c r="D298" s="507"/>
      <c r="E298" s="455"/>
      <c r="F298" s="455"/>
      <c r="G298" s="455"/>
      <c r="H298" s="455"/>
      <c r="I298" s="455"/>
      <c r="J298" s="507"/>
    </row>
    <row r="299" spans="1:10" ht="15" customHeight="1">
      <c r="A299" s="455"/>
      <c r="B299" s="455"/>
      <c r="C299" s="507"/>
      <c r="D299" s="507"/>
      <c r="E299" s="455"/>
      <c r="F299" s="455"/>
      <c r="G299" s="455"/>
      <c r="H299" s="455"/>
      <c r="I299" s="455"/>
      <c r="J299" s="507"/>
    </row>
    <row r="300" spans="1:10" ht="15" customHeight="1">
      <c r="A300" s="455"/>
      <c r="B300" s="455"/>
      <c r="C300" s="507"/>
      <c r="D300" s="507"/>
      <c r="E300" s="455"/>
      <c r="F300" s="455"/>
      <c r="G300" s="455"/>
      <c r="H300" s="455"/>
      <c r="I300" s="455"/>
      <c r="J300" s="507"/>
    </row>
    <row r="301" spans="1:10" ht="15" customHeight="1">
      <c r="A301" s="455"/>
      <c r="B301" s="455"/>
      <c r="C301" s="507"/>
      <c r="D301" s="507"/>
      <c r="E301" s="455"/>
      <c r="F301" s="455"/>
      <c r="G301" s="455"/>
      <c r="H301" s="455"/>
      <c r="I301" s="455"/>
      <c r="J301" s="507"/>
    </row>
    <row r="302" spans="1:10" ht="15" customHeight="1">
      <c r="A302" s="455"/>
      <c r="B302" s="455"/>
      <c r="C302" s="507"/>
      <c r="D302" s="507"/>
      <c r="E302" s="455"/>
      <c r="F302" s="455"/>
      <c r="G302" s="455"/>
      <c r="H302" s="455"/>
      <c r="I302" s="455"/>
      <c r="J302" s="507"/>
    </row>
    <row r="303" spans="1:10" ht="15" customHeight="1">
      <c r="A303" s="455"/>
      <c r="B303" s="455"/>
      <c r="C303" s="507"/>
      <c r="D303" s="507"/>
      <c r="E303" s="455"/>
      <c r="F303" s="455"/>
      <c r="G303" s="455"/>
      <c r="H303" s="455"/>
      <c r="I303" s="455"/>
      <c r="J303" s="507"/>
    </row>
    <row r="304" spans="1:10" ht="15" customHeight="1">
      <c r="A304" s="455"/>
      <c r="B304" s="455"/>
      <c r="C304" s="507"/>
      <c r="D304" s="507"/>
      <c r="E304" s="455"/>
      <c r="F304" s="455"/>
      <c r="G304" s="455"/>
      <c r="H304" s="455"/>
      <c r="I304" s="455"/>
      <c r="J304" s="507"/>
    </row>
    <row r="305" spans="1:10" ht="15" customHeight="1">
      <c r="A305" s="455"/>
      <c r="B305" s="455"/>
      <c r="C305" s="507"/>
      <c r="D305" s="507"/>
      <c r="E305" s="455"/>
      <c r="F305" s="455"/>
      <c r="G305" s="455"/>
      <c r="H305" s="455"/>
      <c r="I305" s="455"/>
      <c r="J305" s="507"/>
    </row>
    <row r="306" spans="1:10" ht="15" customHeight="1">
      <c r="A306" s="455"/>
      <c r="B306" s="455"/>
      <c r="C306" s="507"/>
      <c r="D306" s="507"/>
      <c r="E306" s="455"/>
      <c r="F306" s="455"/>
      <c r="G306" s="455"/>
      <c r="H306" s="455"/>
      <c r="I306" s="455"/>
      <c r="J306" s="507"/>
    </row>
    <row r="307" spans="1:10" ht="15" customHeight="1">
      <c r="A307" s="455"/>
      <c r="B307" s="455"/>
      <c r="C307" s="507"/>
      <c r="D307" s="507"/>
      <c r="E307" s="455"/>
      <c r="F307" s="455"/>
      <c r="G307" s="455"/>
      <c r="H307" s="455"/>
      <c r="I307" s="455"/>
      <c r="J307" s="507"/>
    </row>
    <row r="308" spans="1:10" ht="15" customHeight="1">
      <c r="A308" s="455"/>
      <c r="B308" s="455"/>
      <c r="C308" s="507"/>
      <c r="D308" s="507"/>
      <c r="E308" s="455"/>
      <c r="F308" s="455"/>
      <c r="G308" s="455"/>
      <c r="H308" s="455"/>
      <c r="I308" s="455"/>
      <c r="J308" s="507"/>
    </row>
    <row r="309" spans="1:10" ht="15" customHeight="1">
      <c r="A309" s="455"/>
      <c r="B309" s="455"/>
      <c r="C309" s="507"/>
      <c r="D309" s="507"/>
      <c r="E309" s="455"/>
      <c r="F309" s="455"/>
      <c r="G309" s="455"/>
      <c r="H309" s="455"/>
      <c r="I309" s="455"/>
      <c r="J309" s="507"/>
    </row>
    <row r="310" spans="1:10" ht="15" customHeight="1">
      <c r="A310" s="455"/>
      <c r="B310" s="455"/>
      <c r="C310" s="507"/>
      <c r="D310" s="507"/>
      <c r="E310" s="455"/>
      <c r="F310" s="455"/>
      <c r="G310" s="455"/>
      <c r="H310" s="455"/>
      <c r="I310" s="455"/>
      <c r="J310" s="507"/>
    </row>
    <row r="311" spans="1:10" ht="15" customHeight="1">
      <c r="A311" s="455"/>
      <c r="B311" s="455"/>
      <c r="C311" s="507"/>
      <c r="D311" s="507"/>
      <c r="E311" s="455"/>
      <c r="F311" s="455"/>
      <c r="G311" s="455"/>
      <c r="H311" s="455"/>
      <c r="I311" s="455"/>
      <c r="J311" s="507"/>
    </row>
    <row r="312" spans="1:10" ht="15" customHeight="1">
      <c r="A312" s="455"/>
      <c r="B312" s="455"/>
      <c r="C312" s="507"/>
      <c r="D312" s="507"/>
      <c r="E312" s="455"/>
      <c r="F312" s="455"/>
      <c r="G312" s="455"/>
      <c r="H312" s="455"/>
      <c r="I312" s="455"/>
      <c r="J312" s="507"/>
    </row>
    <row r="313" spans="1:10" ht="15" customHeight="1">
      <c r="A313" s="455"/>
      <c r="B313" s="455"/>
      <c r="C313" s="507"/>
      <c r="D313" s="507"/>
      <c r="E313" s="455"/>
      <c r="F313" s="455"/>
      <c r="G313" s="455"/>
      <c r="H313" s="455"/>
      <c r="I313" s="455"/>
      <c r="J313" s="507"/>
    </row>
    <row r="314" spans="1:10" ht="15" customHeight="1">
      <c r="A314" s="455"/>
      <c r="B314" s="455"/>
      <c r="C314" s="507"/>
      <c r="D314" s="507"/>
      <c r="E314" s="455"/>
      <c r="F314" s="455"/>
      <c r="G314" s="455"/>
      <c r="H314" s="455"/>
      <c r="I314" s="455"/>
      <c r="J314" s="507"/>
    </row>
    <row r="315" spans="1:10" ht="15" customHeight="1">
      <c r="A315" s="455"/>
      <c r="B315" s="455"/>
      <c r="C315" s="507"/>
      <c r="D315" s="507"/>
      <c r="E315" s="455"/>
      <c r="F315" s="455"/>
      <c r="G315" s="455"/>
      <c r="H315" s="455"/>
      <c r="I315" s="455"/>
      <c r="J315" s="507"/>
    </row>
    <row r="316" spans="1:10" ht="15" customHeight="1">
      <c r="A316" s="455"/>
      <c r="B316" s="455"/>
      <c r="C316" s="507"/>
      <c r="D316" s="507"/>
      <c r="E316" s="455"/>
      <c r="F316" s="455"/>
      <c r="G316" s="455"/>
      <c r="H316" s="455"/>
      <c r="I316" s="455"/>
      <c r="J316" s="507"/>
    </row>
    <row r="317" spans="1:10" ht="15" customHeight="1">
      <c r="A317" s="455"/>
      <c r="B317" s="455"/>
      <c r="C317" s="507"/>
      <c r="D317" s="507"/>
      <c r="E317" s="455"/>
      <c r="F317" s="455"/>
      <c r="G317" s="455"/>
      <c r="H317" s="455"/>
      <c r="I317" s="455"/>
      <c r="J317" s="507"/>
    </row>
    <row r="318" spans="1:10" ht="15" customHeight="1">
      <c r="A318" s="455"/>
      <c r="B318" s="455"/>
      <c r="C318" s="507"/>
      <c r="D318" s="507"/>
      <c r="E318" s="455"/>
      <c r="F318" s="455"/>
      <c r="G318" s="455"/>
      <c r="H318" s="455"/>
      <c r="I318" s="455"/>
      <c r="J318" s="507"/>
    </row>
    <row r="319" spans="1:10" ht="15" customHeight="1">
      <c r="A319" s="455"/>
      <c r="B319" s="455"/>
      <c r="C319" s="507"/>
      <c r="D319" s="507"/>
      <c r="E319" s="455"/>
      <c r="F319" s="455"/>
      <c r="G319" s="455"/>
      <c r="H319" s="455"/>
      <c r="I319" s="455"/>
      <c r="J319" s="507"/>
    </row>
    <row r="320" spans="1:10" ht="15" customHeight="1">
      <c r="A320" s="455"/>
      <c r="B320" s="455"/>
      <c r="C320" s="507"/>
      <c r="D320" s="507"/>
      <c r="E320" s="455"/>
      <c r="F320" s="455"/>
      <c r="G320" s="455"/>
      <c r="H320" s="455"/>
      <c r="I320" s="455"/>
      <c r="J320" s="507"/>
    </row>
    <row r="321" spans="1:10" ht="15" customHeight="1">
      <c r="A321" s="455"/>
      <c r="B321" s="455"/>
      <c r="C321" s="507"/>
      <c r="D321" s="507"/>
      <c r="E321" s="455"/>
      <c r="F321" s="455"/>
      <c r="G321" s="455"/>
      <c r="H321" s="455"/>
      <c r="I321" s="455"/>
      <c r="J321" s="507"/>
    </row>
    <row r="322" spans="1:10" ht="15" customHeight="1">
      <c r="A322" s="455"/>
      <c r="B322" s="455"/>
      <c r="C322" s="507"/>
      <c r="D322" s="507"/>
      <c r="E322" s="455"/>
      <c r="F322" s="455"/>
      <c r="G322" s="455"/>
      <c r="H322" s="455"/>
      <c r="I322" s="455"/>
      <c r="J322" s="507"/>
    </row>
    <row r="323" spans="1:10" ht="15" customHeight="1">
      <c r="A323" s="455"/>
      <c r="B323" s="455"/>
      <c r="C323" s="507"/>
      <c r="D323" s="507"/>
      <c r="E323" s="455"/>
      <c r="F323" s="455"/>
      <c r="G323" s="455"/>
      <c r="H323" s="455"/>
      <c r="I323" s="455"/>
      <c r="J323" s="507"/>
    </row>
    <row r="324" spans="1:10" ht="15" customHeight="1">
      <c r="A324" s="455"/>
      <c r="B324" s="455"/>
      <c r="C324" s="507"/>
      <c r="D324" s="507"/>
      <c r="E324" s="455"/>
      <c r="F324" s="455"/>
      <c r="G324" s="455"/>
      <c r="H324" s="455"/>
      <c r="I324" s="455"/>
      <c r="J324" s="507"/>
    </row>
    <row r="325" spans="1:10" ht="15" customHeight="1">
      <c r="A325" s="455"/>
      <c r="B325" s="455"/>
      <c r="C325" s="507"/>
      <c r="D325" s="507"/>
      <c r="E325" s="455"/>
      <c r="F325" s="455"/>
      <c r="G325" s="455"/>
      <c r="H325" s="455"/>
      <c r="I325" s="455"/>
      <c r="J325" s="507"/>
    </row>
    <row r="326" spans="1:10" ht="15" customHeight="1">
      <c r="A326" s="455"/>
      <c r="B326" s="455"/>
      <c r="C326" s="507"/>
      <c r="D326" s="507"/>
      <c r="E326" s="455"/>
      <c r="F326" s="455"/>
      <c r="G326" s="455"/>
      <c r="H326" s="455"/>
      <c r="I326" s="455"/>
      <c r="J326" s="507"/>
    </row>
    <row r="327" spans="1:10" ht="15" customHeight="1">
      <c r="A327" s="455"/>
      <c r="B327" s="455"/>
      <c r="C327" s="507"/>
      <c r="D327" s="507"/>
      <c r="E327" s="455"/>
      <c r="F327" s="455"/>
      <c r="G327" s="455"/>
      <c r="H327" s="455"/>
      <c r="I327" s="455"/>
      <c r="J327" s="507"/>
    </row>
    <row r="328" spans="1:10" ht="15" customHeight="1">
      <c r="A328" s="455"/>
      <c r="B328" s="455"/>
      <c r="C328" s="507"/>
      <c r="D328" s="507"/>
      <c r="E328" s="455"/>
      <c r="F328" s="455"/>
      <c r="G328" s="455"/>
      <c r="H328" s="455"/>
      <c r="I328" s="455"/>
      <c r="J328" s="507"/>
    </row>
    <row r="329" spans="1:10" ht="15" customHeight="1">
      <c r="A329" s="455"/>
      <c r="B329" s="455"/>
      <c r="C329" s="507"/>
      <c r="D329" s="507"/>
      <c r="E329" s="455"/>
      <c r="F329" s="455"/>
      <c r="G329" s="455"/>
      <c r="H329" s="455"/>
      <c r="I329" s="455"/>
      <c r="J329" s="507"/>
    </row>
    <row r="330" spans="1:10" ht="15" customHeight="1">
      <c r="A330" s="455"/>
      <c r="B330" s="455"/>
      <c r="C330" s="507"/>
      <c r="D330" s="507"/>
      <c r="E330" s="455"/>
      <c r="F330" s="455"/>
      <c r="G330" s="455"/>
      <c r="H330" s="455"/>
      <c r="I330" s="455"/>
      <c r="J330" s="507"/>
    </row>
    <row r="331" spans="1:10" ht="15" customHeight="1">
      <c r="A331" s="455"/>
      <c r="B331" s="455"/>
      <c r="C331" s="507"/>
      <c r="D331" s="507"/>
      <c r="E331" s="455"/>
      <c r="F331" s="455"/>
      <c r="G331" s="455"/>
      <c r="H331" s="455"/>
      <c r="I331" s="455"/>
      <c r="J331" s="507"/>
    </row>
    <row r="332" spans="1:10" ht="15" customHeight="1">
      <c r="A332" s="455"/>
      <c r="B332" s="455"/>
      <c r="C332" s="507"/>
      <c r="D332" s="507"/>
      <c r="E332" s="455"/>
      <c r="F332" s="455"/>
      <c r="G332" s="455"/>
      <c r="H332" s="455"/>
      <c r="I332" s="455"/>
      <c r="J332" s="507"/>
    </row>
    <row r="333" spans="1:10" ht="15" customHeight="1">
      <c r="A333" s="455"/>
      <c r="B333" s="455"/>
      <c r="C333" s="507"/>
      <c r="D333" s="507"/>
      <c r="E333" s="455"/>
      <c r="F333" s="455"/>
      <c r="G333" s="455"/>
      <c r="H333" s="455"/>
      <c r="I333" s="455"/>
      <c r="J333" s="507"/>
    </row>
    <row r="334" spans="1:10" ht="15" customHeight="1">
      <c r="A334" s="455"/>
      <c r="B334" s="455"/>
      <c r="C334" s="507"/>
      <c r="D334" s="507"/>
      <c r="E334" s="455"/>
      <c r="F334" s="455"/>
      <c r="G334" s="455"/>
      <c r="H334" s="455"/>
      <c r="I334" s="455"/>
      <c r="J334" s="507"/>
    </row>
    <row r="335" spans="1:10" ht="15" customHeight="1">
      <c r="A335" s="455"/>
      <c r="B335" s="455"/>
      <c r="C335" s="507"/>
      <c r="D335" s="507"/>
      <c r="E335" s="455"/>
      <c r="F335" s="455"/>
      <c r="G335" s="455"/>
      <c r="H335" s="455"/>
      <c r="I335" s="455"/>
      <c r="J335" s="507"/>
    </row>
    <row r="336" spans="1:10" ht="15" customHeight="1">
      <c r="A336" s="455"/>
      <c r="B336" s="455"/>
      <c r="C336" s="507"/>
      <c r="D336" s="507"/>
      <c r="E336" s="455"/>
      <c r="F336" s="455"/>
      <c r="G336" s="455"/>
      <c r="H336" s="455"/>
      <c r="I336" s="455"/>
      <c r="J336" s="507"/>
    </row>
    <row r="337" spans="1:10" ht="15" customHeight="1">
      <c r="A337" s="455"/>
      <c r="B337" s="455"/>
      <c r="C337" s="507"/>
      <c r="D337" s="507"/>
      <c r="E337" s="455"/>
      <c r="F337" s="455"/>
      <c r="G337" s="455"/>
      <c r="H337" s="455"/>
      <c r="I337" s="455"/>
      <c r="J337" s="507"/>
    </row>
    <row r="338" spans="1:10" ht="15" customHeight="1">
      <c r="A338" s="455"/>
      <c r="B338" s="455"/>
      <c r="C338" s="507"/>
      <c r="D338" s="507"/>
      <c r="E338" s="455"/>
      <c r="F338" s="455"/>
      <c r="G338" s="455"/>
      <c r="H338" s="455"/>
      <c r="I338" s="455"/>
      <c r="J338" s="507"/>
    </row>
    <row r="339" spans="1:10" ht="15" customHeight="1">
      <c r="A339" s="455"/>
      <c r="B339" s="455"/>
      <c r="C339" s="507"/>
      <c r="D339" s="507"/>
      <c r="E339" s="455"/>
      <c r="F339" s="455"/>
      <c r="G339" s="455"/>
      <c r="H339" s="455"/>
      <c r="I339" s="455"/>
      <c r="J339" s="507"/>
    </row>
  </sheetData>
  <mergeCells count="7">
    <mergeCell ref="B35:J35"/>
    <mergeCell ref="B36:J36"/>
    <mergeCell ref="A3:B3"/>
    <mergeCell ref="B34:J34"/>
    <mergeCell ref="B31:J31"/>
    <mergeCell ref="B33:J33"/>
    <mergeCell ref="B32:J32"/>
  </mergeCells>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scaleWithDoc="0">
    <oddFooter>&amp;R&amp;"Helvetica,Regular"&amp;7BCE Supplementary Financial Information - First Quarter 2024 Page 9</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119809"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119809" r:id="rId7" name="FPMExcelClientSheetOptionstb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O55"/>
  <sheetViews>
    <sheetView showGridLines="0" view="pageBreakPreview" zoomScale="70" zoomScaleNormal="60" zoomScaleSheetLayoutView="70" workbookViewId="0"/>
  </sheetViews>
  <sheetFormatPr defaultColWidth="9.140625" defaultRowHeight="23.25"/>
  <cols>
    <col min="1" max="1" width="4" style="626" customWidth="1"/>
    <col min="2" max="2" width="126.5703125" style="626" customWidth="1"/>
    <col min="3" max="3" width="16.7109375" style="626" customWidth="1"/>
    <col min="4" max="4" width="20.7109375" style="626" customWidth="1"/>
    <col min="5" max="5" width="19.7109375" style="626" customWidth="1"/>
    <col min="6" max="6" width="20.5703125" style="626" customWidth="1"/>
    <col min="7" max="7" width="26.42578125" style="626" customWidth="1"/>
    <col min="8" max="8" width="2.140625" style="626" customWidth="1"/>
    <col min="9" max="9" width="25.5703125" style="626" customWidth="1"/>
    <col min="10" max="11" width="26" style="626" bestFit="1" customWidth="1"/>
    <col min="12" max="12" width="24.140625" style="626" customWidth="1"/>
    <col min="13" max="16384" width="9.140625" style="626"/>
  </cols>
  <sheetData>
    <row r="1" spans="1:15" ht="27" customHeight="1">
      <c r="A1" s="625"/>
      <c r="B1" s="625"/>
      <c r="C1" s="625"/>
      <c r="D1" s="625"/>
      <c r="E1" s="625"/>
      <c r="F1" s="625"/>
      <c r="G1" s="625"/>
      <c r="H1" s="1049"/>
      <c r="I1" s="1049"/>
      <c r="J1" s="625"/>
      <c r="K1" s="625"/>
      <c r="L1" s="1049" t="s">
        <v>24</v>
      </c>
      <c r="M1" s="625"/>
      <c r="N1" s="625"/>
      <c r="O1" s="625"/>
    </row>
    <row r="2" spans="1:15" ht="24.75" customHeight="1">
      <c r="A2" s="625"/>
      <c r="B2" s="625"/>
      <c r="C2" s="625"/>
      <c r="D2" s="625"/>
      <c r="E2" s="625"/>
      <c r="F2" s="625"/>
      <c r="G2" s="625"/>
      <c r="H2" s="1416"/>
      <c r="I2" s="1416"/>
      <c r="J2" s="625"/>
      <c r="K2" s="625"/>
      <c r="L2" s="1416" t="s">
        <v>347</v>
      </c>
      <c r="M2" s="625"/>
      <c r="N2" s="625"/>
      <c r="O2" s="625"/>
    </row>
    <row r="3" spans="1:15" ht="20.25" customHeight="1">
      <c r="A3" s="531"/>
      <c r="B3" s="531"/>
      <c r="C3" s="531"/>
      <c r="D3" s="531"/>
      <c r="E3" s="531"/>
      <c r="F3" s="531"/>
      <c r="G3" s="531"/>
      <c r="H3" s="531"/>
      <c r="I3" s="531"/>
      <c r="J3" s="531"/>
      <c r="K3" s="531"/>
      <c r="L3" s="531"/>
      <c r="M3" s="625"/>
      <c r="N3" s="625"/>
      <c r="O3" s="625"/>
    </row>
    <row r="4" spans="1:15" ht="14.25" customHeight="1">
      <c r="A4" s="531"/>
      <c r="B4" s="531"/>
      <c r="C4" s="531"/>
      <c r="D4" s="531"/>
      <c r="E4" s="531"/>
      <c r="F4" s="531"/>
      <c r="G4" s="531"/>
      <c r="H4" s="531"/>
      <c r="I4" s="531"/>
      <c r="J4" s="531"/>
      <c r="K4" s="531"/>
      <c r="L4" s="531"/>
      <c r="M4" s="625"/>
      <c r="N4" s="625"/>
      <c r="O4" s="625"/>
    </row>
    <row r="5" spans="1:15" ht="24">
      <c r="A5" s="1458" t="s">
        <v>183</v>
      </c>
      <c r="B5" s="973"/>
      <c r="C5" s="973"/>
      <c r="D5" s="973"/>
      <c r="E5" s="973"/>
      <c r="F5" s="973"/>
      <c r="G5" s="973"/>
      <c r="H5" s="973"/>
      <c r="I5" s="973"/>
      <c r="J5" s="973"/>
      <c r="K5" s="973"/>
      <c r="L5" s="974"/>
      <c r="M5" s="625"/>
      <c r="N5" s="625"/>
      <c r="O5" s="625"/>
    </row>
    <row r="6" spans="1:15" ht="23.25" customHeight="1">
      <c r="A6" s="966" t="s">
        <v>79</v>
      </c>
      <c r="B6" s="965"/>
      <c r="C6" s="965"/>
      <c r="D6" s="965"/>
      <c r="E6" s="965"/>
      <c r="F6" s="965"/>
      <c r="G6" s="965"/>
      <c r="H6" s="965"/>
      <c r="I6" s="965"/>
      <c r="J6" s="965"/>
      <c r="K6" s="965"/>
      <c r="L6" s="1054"/>
      <c r="M6" s="625"/>
      <c r="N6" s="625"/>
      <c r="O6" s="625"/>
    </row>
    <row r="7" spans="1:15" ht="12.75" customHeight="1" thickBot="1">
      <c r="A7" s="966"/>
      <c r="B7" s="965"/>
      <c r="C7" s="965"/>
      <c r="D7" s="965"/>
      <c r="E7" s="965"/>
      <c r="F7" s="965"/>
      <c r="G7" s="965"/>
      <c r="H7" s="965"/>
      <c r="I7" s="965"/>
      <c r="J7" s="965"/>
      <c r="K7" s="965"/>
      <c r="L7" s="1054"/>
      <c r="M7" s="625"/>
      <c r="N7" s="625"/>
      <c r="O7" s="625"/>
    </row>
    <row r="8" spans="1:15" ht="24.75" customHeight="1" thickTop="1">
      <c r="A8" s="966"/>
      <c r="B8" s="965"/>
      <c r="C8" s="965"/>
      <c r="D8" s="965"/>
      <c r="E8" s="965"/>
      <c r="F8" s="965"/>
      <c r="K8" s="1417" t="s">
        <v>75</v>
      </c>
      <c r="L8" s="1418" t="s">
        <v>74</v>
      </c>
    </row>
    <row r="9" spans="1:15" ht="24" customHeight="1" thickBot="1">
      <c r="A9" s="972"/>
      <c r="B9" s="964"/>
      <c r="C9" s="964"/>
      <c r="D9" s="964"/>
      <c r="E9" s="964"/>
      <c r="F9" s="964"/>
      <c r="K9" s="970">
        <v>2024</v>
      </c>
      <c r="L9" s="1419">
        <v>2023</v>
      </c>
    </row>
    <row r="10" spans="1:15" ht="24">
      <c r="A10" s="976"/>
      <c r="B10" s="977"/>
      <c r="C10" s="964"/>
      <c r="D10" s="964"/>
      <c r="E10" s="964"/>
      <c r="F10" s="964"/>
      <c r="K10" s="1420"/>
      <c r="L10" s="1421"/>
    </row>
    <row r="11" spans="1:15" ht="24">
      <c r="A11" s="976" t="s">
        <v>80</v>
      </c>
      <c r="B11" s="977"/>
      <c r="C11" s="977"/>
      <c r="D11" s="977"/>
      <c r="E11" s="977"/>
      <c r="F11" s="977"/>
      <c r="K11" s="968">
        <v>31283</v>
      </c>
      <c r="L11" s="1422">
        <v>31135</v>
      </c>
    </row>
    <row r="12" spans="1:15" ht="24">
      <c r="A12" s="976" t="s">
        <v>50</v>
      </c>
      <c r="B12" s="977"/>
      <c r="C12" s="977"/>
      <c r="D12" s="977"/>
      <c r="E12" s="977"/>
      <c r="F12" s="977"/>
      <c r="K12" s="968">
        <v>6386</v>
      </c>
      <c r="L12" s="1422">
        <v>5042</v>
      </c>
    </row>
    <row r="13" spans="1:15" ht="24">
      <c r="A13" s="976" t="s">
        <v>226</v>
      </c>
      <c r="B13" s="977"/>
      <c r="C13" s="977"/>
      <c r="D13" s="977"/>
      <c r="E13" s="977"/>
      <c r="F13" s="977"/>
      <c r="K13" s="968">
        <v>1807</v>
      </c>
      <c r="L13" s="1422">
        <v>1833.5</v>
      </c>
    </row>
    <row r="14" spans="1:15" ht="24">
      <c r="A14" s="976" t="s">
        <v>255</v>
      </c>
      <c r="B14" s="977"/>
      <c r="C14" s="977"/>
      <c r="D14" s="977"/>
      <c r="E14" s="977"/>
      <c r="F14" s="977"/>
      <c r="K14" s="968">
        <v>-789</v>
      </c>
      <c r="L14" s="1422">
        <v>-547</v>
      </c>
    </row>
    <row r="15" spans="1:15" ht="22.5" customHeight="1">
      <c r="A15" s="976" t="s">
        <v>71</v>
      </c>
      <c r="B15" s="977"/>
      <c r="C15" s="977"/>
      <c r="D15" s="977"/>
      <c r="E15" s="977"/>
      <c r="F15" s="977"/>
      <c r="K15" s="968">
        <v>-171</v>
      </c>
      <c r="L15" s="1422">
        <v>-225</v>
      </c>
    </row>
    <row r="16" spans="1:15" ht="22.5" customHeight="1">
      <c r="A16" s="976" t="s">
        <v>379</v>
      </c>
      <c r="B16" s="977"/>
      <c r="C16" s="977"/>
      <c r="D16" s="977"/>
      <c r="E16" s="977"/>
      <c r="F16" s="977"/>
      <c r="K16" s="968">
        <v>-700</v>
      </c>
      <c r="L16" s="1422">
        <v>-1000</v>
      </c>
    </row>
    <row r="17" spans="1:15" ht="26.25">
      <c r="A17" s="972" t="s">
        <v>330</v>
      </c>
      <c r="B17" s="964"/>
      <c r="C17" s="964"/>
      <c r="D17" s="964"/>
      <c r="E17" s="964"/>
      <c r="F17" s="964"/>
      <c r="K17" s="969">
        <v>37816</v>
      </c>
      <c r="L17" s="1423">
        <v>36238.5</v>
      </c>
    </row>
    <row r="18" spans="1:15" ht="30" customHeight="1" thickBot="1">
      <c r="A18" s="971" t="s">
        <v>331</v>
      </c>
      <c r="B18" s="514"/>
      <c r="C18" s="514"/>
      <c r="D18" s="514"/>
      <c r="E18" s="514"/>
      <c r="F18" s="514"/>
      <c r="K18" s="1175">
        <v>3.62</v>
      </c>
      <c r="L18" s="1424">
        <v>3.48</v>
      </c>
    </row>
    <row r="19" spans="1:15" ht="17.25" customHeight="1" thickTop="1">
      <c r="A19" s="978"/>
      <c r="B19" s="979"/>
      <c r="C19" s="979"/>
      <c r="D19" s="979"/>
      <c r="E19" s="979"/>
      <c r="F19" s="979"/>
      <c r="G19" s="979"/>
      <c r="H19" s="979"/>
      <c r="I19" s="979"/>
      <c r="J19" s="979"/>
      <c r="K19" s="979"/>
      <c r="L19" s="1425"/>
      <c r="M19" s="625"/>
      <c r="N19" s="625"/>
      <c r="O19" s="625"/>
    </row>
    <row r="20" spans="1:15" ht="24.75" customHeight="1">
      <c r="A20" s="514"/>
      <c r="B20" s="514"/>
      <c r="C20" s="514"/>
      <c r="D20" s="514"/>
      <c r="E20" s="514"/>
      <c r="F20" s="514"/>
      <c r="G20" s="514"/>
      <c r="H20" s="514"/>
      <c r="I20" s="514"/>
      <c r="J20" s="514"/>
      <c r="K20" s="514"/>
      <c r="L20" s="514"/>
      <c r="M20" s="625"/>
      <c r="N20" s="625"/>
      <c r="O20" s="625"/>
    </row>
    <row r="21" spans="1:15" s="1352" customFormat="1" ht="18" customHeight="1">
      <c r="A21" s="514"/>
      <c r="B21" s="514"/>
      <c r="C21" s="514"/>
      <c r="D21" s="514"/>
      <c r="E21" s="514"/>
      <c r="F21" s="514"/>
      <c r="G21" s="514"/>
      <c r="H21" s="514"/>
      <c r="I21" s="514"/>
      <c r="J21" s="514"/>
      <c r="K21" s="514"/>
      <c r="L21" s="514"/>
      <c r="M21" s="531"/>
      <c r="N21" s="531"/>
      <c r="O21" s="531"/>
    </row>
    <row r="22" spans="1:15" ht="25.5" customHeight="1" thickBot="1">
      <c r="A22" s="1458" t="s">
        <v>194</v>
      </c>
      <c r="B22" s="973"/>
      <c r="C22" s="973"/>
      <c r="D22" s="973"/>
      <c r="E22" s="973"/>
      <c r="F22" s="973"/>
      <c r="G22" s="973"/>
      <c r="H22" s="973"/>
      <c r="I22" s="973"/>
      <c r="J22" s="973"/>
      <c r="K22" s="973"/>
      <c r="L22" s="974"/>
      <c r="M22" s="625"/>
      <c r="N22" s="625"/>
      <c r="O22" s="625"/>
    </row>
    <row r="23" spans="1:15" ht="26.25" customHeight="1" thickTop="1">
      <c r="A23" s="966" t="s">
        <v>79</v>
      </c>
      <c r="B23" s="965"/>
      <c r="C23" s="1426"/>
      <c r="D23" s="1426"/>
      <c r="G23" s="1352"/>
      <c r="H23" s="1352"/>
      <c r="I23" s="1427" t="s">
        <v>180</v>
      </c>
      <c r="J23" s="1428" t="s">
        <v>180</v>
      </c>
      <c r="K23" s="1429"/>
      <c r="L23" s="1418"/>
      <c r="M23" s="625"/>
      <c r="N23" s="625"/>
      <c r="O23" s="625"/>
    </row>
    <row r="24" spans="1:15" ht="24.75" thickBot="1">
      <c r="A24" s="971"/>
      <c r="B24" s="514"/>
      <c r="C24" s="1426"/>
      <c r="D24" s="1426"/>
      <c r="G24" s="1352"/>
      <c r="H24" s="1352"/>
      <c r="I24" s="1430">
        <v>2024</v>
      </c>
      <c r="J24" s="1431">
        <v>2023</v>
      </c>
      <c r="K24" s="1432" t="s">
        <v>32</v>
      </c>
      <c r="L24" s="1419" t="s">
        <v>31</v>
      </c>
      <c r="M24" s="625"/>
      <c r="N24" s="625"/>
      <c r="O24" s="625"/>
    </row>
    <row r="25" spans="1:15" ht="26.25">
      <c r="A25" s="972" t="s">
        <v>332</v>
      </c>
      <c r="B25" s="964"/>
      <c r="C25" s="1426"/>
      <c r="D25" s="1426"/>
      <c r="G25" s="1352"/>
      <c r="H25" s="1352"/>
      <c r="I25" s="1433"/>
      <c r="J25" s="1434"/>
      <c r="K25" s="514"/>
      <c r="L25" s="1435"/>
      <c r="M25" s="625"/>
      <c r="N25" s="625"/>
      <c r="O25" s="625"/>
    </row>
    <row r="26" spans="1:15" ht="24">
      <c r="A26" s="976" t="s">
        <v>11</v>
      </c>
      <c r="B26" s="977"/>
      <c r="C26" s="1426"/>
      <c r="D26" s="1426"/>
      <c r="G26" s="1352"/>
      <c r="H26" s="1352"/>
      <c r="I26" s="1436">
        <v>1132</v>
      </c>
      <c r="J26" s="1437">
        <v>1247</v>
      </c>
      <c r="K26" s="1437">
        <v>-115</v>
      </c>
      <c r="L26" s="1438">
        <v>-9.2221331194867681E-2</v>
      </c>
      <c r="M26" s="625"/>
      <c r="N26" s="625"/>
      <c r="O26" s="625"/>
    </row>
    <row r="27" spans="1:15" ht="24">
      <c r="A27" s="976" t="s">
        <v>78</v>
      </c>
      <c r="B27" s="977"/>
      <c r="C27" s="1426"/>
      <c r="D27" s="1426"/>
      <c r="G27" s="1352"/>
      <c r="H27" s="1352"/>
      <c r="I27" s="1436">
        <v>-1002</v>
      </c>
      <c r="J27" s="1437">
        <v>-1086</v>
      </c>
      <c r="K27" s="1437">
        <v>84</v>
      </c>
      <c r="L27" s="1438">
        <v>7.7348066298342538E-2</v>
      </c>
      <c r="M27" s="625"/>
      <c r="N27" s="625"/>
      <c r="O27" s="625"/>
    </row>
    <row r="28" spans="1:15" ht="24">
      <c r="A28" s="976" t="s">
        <v>9</v>
      </c>
      <c r="B28" s="977"/>
      <c r="C28" s="1426"/>
      <c r="D28" s="1426"/>
      <c r="G28" s="1352"/>
      <c r="H28" s="1352"/>
      <c r="I28" s="1436">
        <v>-46</v>
      </c>
      <c r="J28" s="1437">
        <v>-55</v>
      </c>
      <c r="K28" s="1434">
        <v>9</v>
      </c>
      <c r="L28" s="1438">
        <v>0.16363636363636364</v>
      </c>
      <c r="M28" s="625"/>
      <c r="N28" s="625"/>
      <c r="O28" s="625"/>
    </row>
    <row r="29" spans="1:15" ht="24">
      <c r="A29" s="976" t="s">
        <v>182</v>
      </c>
      <c r="B29" s="977"/>
      <c r="C29" s="1426"/>
      <c r="D29" s="1426"/>
      <c r="G29" s="1352"/>
      <c r="H29" s="1352"/>
      <c r="I29" s="1436">
        <v>-14</v>
      </c>
      <c r="J29" s="1437">
        <v>-21</v>
      </c>
      <c r="K29" s="1437">
        <v>7</v>
      </c>
      <c r="L29" s="1438">
        <v>0.33333333333333331</v>
      </c>
      <c r="M29" s="625"/>
      <c r="N29" s="625"/>
      <c r="O29" s="625"/>
    </row>
    <row r="30" spans="1:15" ht="24">
      <c r="A30" s="976" t="s">
        <v>187</v>
      </c>
      <c r="B30" s="977"/>
      <c r="C30" s="1426"/>
      <c r="D30" s="1426"/>
      <c r="G30" s="1352"/>
      <c r="H30" s="1352"/>
      <c r="I30" s="1436">
        <v>15</v>
      </c>
      <c r="J30" s="1434">
        <v>0</v>
      </c>
      <c r="K30" s="1437">
        <v>15</v>
      </c>
      <c r="L30" s="1438" t="s">
        <v>417</v>
      </c>
      <c r="M30" s="625"/>
      <c r="N30" s="625"/>
      <c r="O30" s="625"/>
    </row>
    <row r="31" spans="1:15" ht="24.75" thickBot="1">
      <c r="A31" s="972" t="s">
        <v>77</v>
      </c>
      <c r="B31" s="964"/>
      <c r="C31" s="1426"/>
      <c r="D31" s="1426"/>
      <c r="G31" s="1352"/>
      <c r="H31" s="1352"/>
      <c r="I31" s="1055">
        <v>85</v>
      </c>
      <c r="J31" s="1439">
        <v>85</v>
      </c>
      <c r="K31" s="1440">
        <v>0</v>
      </c>
      <c r="L31" s="1441" t="s">
        <v>397</v>
      </c>
      <c r="M31" s="625"/>
      <c r="N31" s="625"/>
      <c r="O31" s="625"/>
    </row>
    <row r="32" spans="1:15" ht="18" customHeight="1" thickTop="1">
      <c r="A32" s="1442"/>
      <c r="B32" s="1443"/>
      <c r="C32" s="1443"/>
      <c r="D32" s="1443"/>
      <c r="E32" s="1443"/>
      <c r="F32" s="1443"/>
      <c r="G32" s="1443"/>
      <c r="H32" s="1443"/>
      <c r="I32" s="1443"/>
      <c r="J32" s="1443"/>
      <c r="K32" s="1443"/>
      <c r="L32" s="1444"/>
      <c r="M32" s="625"/>
      <c r="N32" s="625"/>
      <c r="O32" s="625"/>
    </row>
    <row r="33" spans="1:15" ht="15" customHeight="1">
      <c r="A33" s="514"/>
      <c r="B33" s="514"/>
      <c r="C33" s="514"/>
      <c r="D33" s="514"/>
      <c r="E33" s="514"/>
      <c r="F33" s="514"/>
      <c r="G33" s="514"/>
      <c r="H33" s="514"/>
      <c r="I33" s="514"/>
      <c r="J33" s="514"/>
      <c r="K33" s="514"/>
      <c r="L33" s="514"/>
      <c r="M33" s="625"/>
      <c r="N33" s="625"/>
      <c r="O33" s="625"/>
    </row>
    <row r="34" spans="1:15" ht="24" customHeight="1" thickBot="1">
      <c r="A34" s="1458" t="s">
        <v>195</v>
      </c>
      <c r="B34" s="973"/>
      <c r="C34" s="973"/>
      <c r="D34" s="973"/>
      <c r="E34" s="973"/>
      <c r="F34" s="973"/>
      <c r="G34" s="973"/>
      <c r="H34" s="973"/>
      <c r="I34" s="973"/>
      <c r="J34" s="973"/>
      <c r="K34" s="973"/>
      <c r="L34" s="974"/>
      <c r="M34" s="625"/>
      <c r="N34" s="625"/>
      <c r="O34" s="625"/>
    </row>
    <row r="35" spans="1:15" ht="24.75" thickTop="1">
      <c r="A35" s="966" t="s">
        <v>79</v>
      </c>
      <c r="E35" s="1445"/>
      <c r="F35" s="1427" t="s">
        <v>180</v>
      </c>
      <c r="G35" s="1445" t="s">
        <v>177</v>
      </c>
      <c r="H35" s="1445"/>
      <c r="I35" s="1428" t="s">
        <v>211</v>
      </c>
      <c r="J35" s="1428" t="s">
        <v>185</v>
      </c>
      <c r="K35" s="1445" t="s">
        <v>169</v>
      </c>
      <c r="L35" s="1446" t="s">
        <v>180</v>
      </c>
      <c r="M35" s="625"/>
      <c r="N35" s="625"/>
      <c r="O35" s="625"/>
    </row>
    <row r="36" spans="1:15" ht="22.5" customHeight="1" thickBot="1">
      <c r="A36" s="966"/>
      <c r="B36" s="965"/>
      <c r="C36" s="975"/>
      <c r="E36" s="1447"/>
      <c r="F36" s="1430">
        <v>2024</v>
      </c>
      <c r="G36" s="1448">
        <v>2023</v>
      </c>
      <c r="H36" s="1448"/>
      <c r="I36" s="1449">
        <v>2023</v>
      </c>
      <c r="J36" s="1449">
        <v>2023</v>
      </c>
      <c r="K36" s="1448">
        <v>2023</v>
      </c>
      <c r="L36" s="1450">
        <v>2023</v>
      </c>
      <c r="M36" s="625"/>
      <c r="N36" s="625"/>
      <c r="O36" s="625"/>
    </row>
    <row r="37" spans="1:15" ht="24">
      <c r="A37" s="972" t="s">
        <v>77</v>
      </c>
      <c r="B37" s="964"/>
      <c r="C37" s="964"/>
      <c r="E37" s="514"/>
      <c r="F37" s="1433"/>
      <c r="G37" s="514"/>
      <c r="H37" s="514"/>
      <c r="I37" s="514"/>
      <c r="J37" s="514"/>
      <c r="K37" s="514"/>
      <c r="L37" s="1435"/>
      <c r="M37" s="625"/>
      <c r="N37" s="625"/>
      <c r="O37" s="625"/>
    </row>
    <row r="38" spans="1:15" ht="24">
      <c r="A38" s="976" t="s">
        <v>11</v>
      </c>
      <c r="B38" s="977"/>
      <c r="C38" s="967"/>
      <c r="E38" s="1434"/>
      <c r="F38" s="1436">
        <v>1132</v>
      </c>
      <c r="G38" s="1434">
        <v>7946</v>
      </c>
      <c r="H38" s="1434"/>
      <c r="I38" s="1434">
        <v>2373</v>
      </c>
      <c r="J38" s="1434">
        <v>1961</v>
      </c>
      <c r="K38" s="1434">
        <v>2365</v>
      </c>
      <c r="L38" s="1451">
        <v>1247</v>
      </c>
      <c r="M38" s="625"/>
      <c r="N38" s="625"/>
      <c r="O38" s="625"/>
    </row>
    <row r="39" spans="1:15" ht="24">
      <c r="A39" s="976" t="s">
        <v>78</v>
      </c>
      <c r="B39" s="977"/>
      <c r="C39" s="967"/>
      <c r="E39" s="1434"/>
      <c r="F39" s="1436">
        <v>-1002</v>
      </c>
      <c r="G39" s="1434">
        <v>-4581</v>
      </c>
      <c r="H39" s="1434"/>
      <c r="I39" s="1434">
        <v>-1029</v>
      </c>
      <c r="J39" s="1434">
        <v>-1159</v>
      </c>
      <c r="K39" s="1434">
        <v>-1307</v>
      </c>
      <c r="L39" s="1451">
        <v>-1086</v>
      </c>
      <c r="M39" s="625"/>
      <c r="N39" s="625"/>
      <c r="O39" s="625"/>
    </row>
    <row r="40" spans="1:15" ht="24">
      <c r="A40" s="976" t="s">
        <v>9</v>
      </c>
      <c r="B40" s="977"/>
      <c r="C40" s="967"/>
      <c r="E40" s="1434"/>
      <c r="F40" s="1436">
        <v>-46</v>
      </c>
      <c r="G40" s="1434">
        <v>-182</v>
      </c>
      <c r="H40" s="1434"/>
      <c r="I40" s="1434">
        <v>-46</v>
      </c>
      <c r="J40" s="1434">
        <v>-35</v>
      </c>
      <c r="K40" s="1434">
        <v>-46</v>
      </c>
      <c r="L40" s="1451">
        <v>-55</v>
      </c>
      <c r="M40" s="625"/>
      <c r="N40" s="625"/>
      <c r="O40" s="625"/>
    </row>
    <row r="41" spans="1:15" ht="24">
      <c r="A41" s="976" t="s">
        <v>182</v>
      </c>
      <c r="B41" s="977"/>
      <c r="C41" s="967"/>
      <c r="E41" s="1434"/>
      <c r="F41" s="1436">
        <v>-14</v>
      </c>
      <c r="G41" s="1434">
        <v>-47</v>
      </c>
      <c r="H41" s="1434"/>
      <c r="I41" s="1434">
        <v>-12</v>
      </c>
      <c r="J41" s="1434">
        <v>-13</v>
      </c>
      <c r="K41" s="1434">
        <v>-1</v>
      </c>
      <c r="L41" s="1451">
        <v>-21</v>
      </c>
      <c r="M41" s="625"/>
      <c r="N41" s="625"/>
      <c r="O41" s="625"/>
    </row>
    <row r="42" spans="1:15" ht="24">
      <c r="A42" s="976" t="s">
        <v>187</v>
      </c>
      <c r="B42" s="977"/>
      <c r="C42" s="967"/>
      <c r="E42" s="1434"/>
      <c r="F42" s="1436">
        <v>15</v>
      </c>
      <c r="G42" s="1434">
        <v>8</v>
      </c>
      <c r="H42" s="1434"/>
      <c r="I42" s="1434">
        <v>3</v>
      </c>
      <c r="J42" s="1434">
        <v>0</v>
      </c>
      <c r="K42" s="1434">
        <v>5</v>
      </c>
      <c r="L42" s="1451">
        <v>0</v>
      </c>
      <c r="M42" s="625"/>
      <c r="N42" s="625"/>
      <c r="O42" s="625"/>
    </row>
    <row r="43" spans="1:15" ht="24.75" thickBot="1">
      <c r="A43" s="972" t="s">
        <v>77</v>
      </c>
      <c r="B43" s="964"/>
      <c r="C43" s="967"/>
      <c r="E43" s="1434"/>
      <c r="F43" s="1055">
        <v>85</v>
      </c>
      <c r="G43" s="1452">
        <v>3144</v>
      </c>
      <c r="H43" s="1452"/>
      <c r="I43" s="1452">
        <v>1289</v>
      </c>
      <c r="J43" s="1452">
        <v>754</v>
      </c>
      <c r="K43" s="1452">
        <v>1016</v>
      </c>
      <c r="L43" s="1453">
        <v>85</v>
      </c>
      <c r="M43" s="625"/>
      <c r="N43" s="625"/>
      <c r="O43" s="625"/>
    </row>
    <row r="44" spans="1:15" ht="15.75" customHeight="1" thickTop="1">
      <c r="A44" s="978"/>
      <c r="B44" s="979"/>
      <c r="C44" s="979"/>
      <c r="D44" s="979"/>
      <c r="E44" s="979"/>
      <c r="F44" s="979"/>
      <c r="G44" s="979"/>
      <c r="H44" s="979"/>
      <c r="I44" s="979"/>
      <c r="J44" s="979"/>
      <c r="K44" s="979"/>
      <c r="L44" s="979"/>
      <c r="M44" s="625"/>
      <c r="N44" s="625"/>
      <c r="O44" s="625"/>
    </row>
    <row r="45" spans="1:15" ht="21" customHeight="1">
      <c r="A45" s="1388" t="s">
        <v>76</v>
      </c>
      <c r="B45" s="531"/>
      <c r="C45" s="531"/>
      <c r="D45" s="531"/>
      <c r="E45" s="531"/>
      <c r="F45" s="531"/>
      <c r="G45" s="531"/>
      <c r="H45" s="531"/>
      <c r="I45" s="531"/>
      <c r="J45" s="531"/>
      <c r="K45" s="531"/>
      <c r="L45" s="531"/>
      <c r="M45" s="625"/>
      <c r="N45" s="625"/>
      <c r="O45" s="625"/>
    </row>
    <row r="46" spans="1:15" ht="39" customHeight="1">
      <c r="A46" s="1454" t="s">
        <v>242</v>
      </c>
      <c r="B46" s="1572" t="s">
        <v>419</v>
      </c>
      <c r="C46" s="1572"/>
      <c r="D46" s="1572"/>
      <c r="E46" s="1572"/>
      <c r="F46" s="1572"/>
      <c r="G46" s="1572"/>
      <c r="H46" s="1572"/>
      <c r="I46" s="1572"/>
      <c r="J46" s="1572"/>
      <c r="K46" s="1572"/>
      <c r="L46" s="1572"/>
      <c r="M46" s="625"/>
      <c r="N46" s="625"/>
      <c r="O46" s="625"/>
    </row>
    <row r="47" spans="1:15" ht="51.75" customHeight="1">
      <c r="A47" s="531"/>
      <c r="B47" s="1455"/>
      <c r="C47" s="1455"/>
      <c r="D47" s="1455"/>
      <c r="E47" s="1455"/>
      <c r="F47" s="1455"/>
      <c r="G47" s="1455"/>
      <c r="H47" s="1455"/>
      <c r="I47" s="1455"/>
      <c r="J47" s="1455"/>
      <c r="K47" s="1455"/>
      <c r="L47" s="1455"/>
      <c r="M47" s="625"/>
      <c r="N47" s="625"/>
      <c r="O47" s="625"/>
    </row>
    <row r="48" spans="1:15">
      <c r="A48" s="531"/>
      <c r="B48" s="531"/>
      <c r="C48" s="531"/>
      <c r="D48" s="531"/>
      <c r="E48" s="531"/>
      <c r="F48" s="531"/>
      <c r="G48" s="531"/>
      <c r="H48" s="531"/>
      <c r="I48" s="531"/>
      <c r="J48" s="531"/>
      <c r="K48" s="531"/>
      <c r="L48" s="531"/>
      <c r="M48" s="625"/>
      <c r="N48" s="625"/>
      <c r="O48" s="625"/>
    </row>
    <row r="49" spans="1:15">
      <c r="A49" s="1359"/>
      <c r="B49" s="1352"/>
      <c r="C49" s="531"/>
      <c r="D49" s="1359"/>
      <c r="E49" s="1359"/>
      <c r="F49" s="1359"/>
      <c r="G49" s="531"/>
      <c r="H49" s="531"/>
      <c r="I49" s="1456"/>
      <c r="J49" s="531"/>
      <c r="K49" s="531"/>
      <c r="L49" s="531"/>
      <c r="M49" s="625"/>
      <c r="N49" s="625"/>
      <c r="O49" s="625"/>
    </row>
    <row r="50" spans="1:15" ht="12" customHeight="1">
      <c r="A50" s="1359"/>
      <c r="B50" s="1359"/>
      <c r="C50" s="1359"/>
      <c r="D50" s="1359"/>
      <c r="E50" s="1359"/>
      <c r="F50" s="1359"/>
      <c r="G50" s="531"/>
      <c r="H50" s="531"/>
      <c r="I50" s="531"/>
      <c r="J50" s="531"/>
      <c r="K50" s="531"/>
      <c r="L50" s="531"/>
      <c r="M50" s="625"/>
      <c r="N50" s="625"/>
      <c r="O50" s="625"/>
    </row>
    <row r="51" spans="1:15">
      <c r="A51" s="1457"/>
      <c r="B51" s="1457"/>
      <c r="C51" s="1457"/>
      <c r="D51" s="1457"/>
      <c r="E51" s="1457"/>
      <c r="F51" s="1457"/>
      <c r="G51" s="649"/>
      <c r="H51" s="649"/>
      <c r="I51" s="649"/>
      <c r="J51" s="649"/>
      <c r="K51" s="649"/>
      <c r="L51" s="649"/>
      <c r="M51" s="625"/>
      <c r="N51" s="625"/>
      <c r="O51" s="625"/>
    </row>
    <row r="52" spans="1:15">
      <c r="A52" s="1457"/>
      <c r="B52" s="1457"/>
      <c r="C52" s="1457"/>
      <c r="D52" s="1457"/>
      <c r="E52" s="1457"/>
      <c r="F52" s="1457"/>
      <c r="G52" s="649"/>
      <c r="H52" s="649"/>
      <c r="I52" s="649"/>
      <c r="J52" s="649"/>
      <c r="K52" s="649"/>
      <c r="L52" s="649"/>
      <c r="M52" s="625"/>
      <c r="N52" s="625"/>
      <c r="O52" s="625"/>
    </row>
    <row r="53" spans="1:15">
      <c r="A53" s="1457"/>
      <c r="B53" s="1457"/>
      <c r="C53" s="1457"/>
      <c r="D53" s="1457"/>
      <c r="E53" s="1457"/>
      <c r="F53" s="1457"/>
      <c r="G53" s="649"/>
      <c r="H53" s="649"/>
      <c r="I53" s="649"/>
      <c r="J53" s="649"/>
      <c r="K53" s="649"/>
      <c r="L53" s="649"/>
      <c r="M53" s="625"/>
      <c r="N53" s="625"/>
      <c r="O53" s="625"/>
    </row>
    <row r="54" spans="1:15">
      <c r="A54" s="1457"/>
      <c r="B54" s="1457"/>
      <c r="C54" s="1457"/>
      <c r="D54" s="1457"/>
      <c r="E54" s="1457"/>
      <c r="F54" s="1457"/>
      <c r="G54" s="649"/>
      <c r="H54" s="649"/>
      <c r="I54" s="649"/>
      <c r="J54" s="649"/>
      <c r="K54" s="649"/>
      <c r="L54" s="649"/>
      <c r="M54" s="625"/>
      <c r="N54" s="625"/>
      <c r="O54" s="625"/>
    </row>
    <row r="55" spans="1:15">
      <c r="A55" s="1457"/>
      <c r="B55" s="1457"/>
      <c r="C55" s="1457"/>
      <c r="D55" s="1457"/>
      <c r="E55" s="1457"/>
      <c r="F55" s="1457"/>
      <c r="G55" s="649"/>
      <c r="H55" s="649"/>
      <c r="I55" s="649"/>
      <c r="J55" s="649"/>
      <c r="K55" s="649"/>
      <c r="L55" s="649"/>
      <c r="M55" s="625"/>
      <c r="N55" s="625"/>
      <c r="O55" s="625"/>
    </row>
  </sheetData>
  <mergeCells count="1">
    <mergeCell ref="B46:L46"/>
  </mergeCells>
  <printOptions horizontalCentered="1"/>
  <pageMargins left="0.51181102362204722" right="0.51181102362204722" top="0.51181102362204722" bottom="0.51181102362204722" header="0.51181102362204722" footer="0.51181102362204722"/>
  <pageSetup scale="38" firstPageNumber="2" orientation="landscape" useFirstPageNumber="1" r:id="rId1"/>
  <headerFooter scaleWithDoc="0">
    <oddFooter>&amp;R&amp;"Helvetica,Regular"&amp;7BCE Supplementary Financial Information - First Quarter 2024 Page 10</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3901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39013" r:id="rId7" name="FPMExcelClientSheetOptionstb1"/>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autoPageBreaks="0" fitToPage="1"/>
  </sheetPr>
  <dimension ref="A7:P66"/>
  <sheetViews>
    <sheetView showGridLines="0" tabSelected="1" view="pageBreakPreview" zoomScale="90" zoomScaleNormal="80" zoomScaleSheetLayoutView="90" workbookViewId="0"/>
  </sheetViews>
  <sheetFormatPr defaultColWidth="9.140625" defaultRowHeight="12.75"/>
  <cols>
    <col min="1" max="1" width="4.7109375" style="57" customWidth="1"/>
    <col min="2" max="2" width="10.5703125" style="57" customWidth="1"/>
    <col min="3" max="3" width="8.85546875" style="57" customWidth="1"/>
    <col min="4" max="4" width="9.140625" style="57"/>
    <col min="5" max="5" width="10.140625" style="57" customWidth="1"/>
    <col min="6" max="6" width="15.85546875" style="57" customWidth="1"/>
    <col min="7" max="7" width="9.140625" style="57"/>
    <col min="8" max="8" width="8.7109375" style="57" customWidth="1"/>
    <col min="9" max="14" width="9.140625" style="57"/>
    <col min="15" max="15" width="6.85546875" style="58" customWidth="1"/>
    <col min="16" max="16" width="9.140625" style="58"/>
    <col min="17" max="16384" width="9.140625" style="57"/>
  </cols>
  <sheetData>
    <row r="7" spans="1:15">
      <c r="B7" s="1056"/>
    </row>
    <row r="8" spans="1:15" ht="15" customHeight="1">
      <c r="A8" s="59"/>
      <c r="B8" s="1057"/>
      <c r="C8" s="59"/>
      <c r="D8" s="59"/>
      <c r="E8" s="59"/>
      <c r="F8" s="59"/>
      <c r="G8" s="59"/>
      <c r="H8" s="59"/>
      <c r="I8" s="59"/>
      <c r="J8" s="59"/>
      <c r="K8" s="59"/>
      <c r="L8" s="59"/>
      <c r="M8" s="59"/>
      <c r="N8" s="59"/>
      <c r="O8" s="60"/>
    </row>
    <row r="9" spans="1:15">
      <c r="A9" s="59"/>
      <c r="B9" s="1057"/>
      <c r="C9" s="59"/>
      <c r="D9" s="59"/>
      <c r="E9" s="59"/>
      <c r="F9" s="59"/>
      <c r="G9" s="59"/>
      <c r="H9" s="59"/>
      <c r="I9" s="59"/>
      <c r="J9" s="59"/>
      <c r="K9" s="59"/>
      <c r="L9" s="59"/>
      <c r="M9" s="59"/>
      <c r="N9" s="59"/>
      <c r="O9" s="60"/>
    </row>
    <row r="10" spans="1:15">
      <c r="A10" s="59"/>
      <c r="B10" s="59"/>
      <c r="C10" s="59"/>
      <c r="D10" s="59"/>
      <c r="E10" s="59"/>
      <c r="F10" s="59"/>
      <c r="G10" s="59"/>
      <c r="H10" s="59"/>
      <c r="I10" s="59"/>
      <c r="J10" s="59"/>
      <c r="K10" s="59"/>
      <c r="L10" s="59"/>
      <c r="M10" s="59"/>
      <c r="N10" s="59"/>
      <c r="O10" s="60"/>
    </row>
    <row r="11" spans="1:15">
      <c r="A11" s="59"/>
      <c r="B11" s="59"/>
      <c r="C11" s="59"/>
      <c r="D11" s="59"/>
      <c r="E11" s="59"/>
      <c r="F11" s="59"/>
      <c r="G11" s="59"/>
      <c r="H11" s="59"/>
      <c r="I11" s="59"/>
      <c r="J11" s="59"/>
      <c r="K11" s="59"/>
      <c r="L11" s="59"/>
      <c r="M11" s="59"/>
      <c r="N11" s="59"/>
      <c r="O11" s="60"/>
    </row>
    <row r="12" spans="1:15">
      <c r="A12" s="59"/>
      <c r="B12" s="59"/>
      <c r="C12" s="59"/>
      <c r="D12" s="59"/>
      <c r="E12" s="59"/>
      <c r="F12" s="59"/>
      <c r="G12" s="59"/>
      <c r="H12" s="59"/>
      <c r="I12" s="59"/>
      <c r="J12" s="59"/>
      <c r="K12" s="59"/>
      <c r="L12" s="59"/>
      <c r="M12" s="59"/>
      <c r="N12" s="59"/>
      <c r="O12" s="60"/>
    </row>
    <row r="13" spans="1:15">
      <c r="A13" s="59"/>
      <c r="B13" s="59"/>
      <c r="C13" s="59"/>
      <c r="D13" s="59"/>
      <c r="E13" s="59"/>
      <c r="F13" s="59"/>
      <c r="G13" s="59"/>
      <c r="H13" s="59"/>
      <c r="I13" s="59"/>
      <c r="J13" s="59"/>
      <c r="K13" s="59"/>
      <c r="L13" s="59"/>
      <c r="M13" s="59"/>
      <c r="N13" s="59"/>
      <c r="O13" s="60"/>
    </row>
    <row r="14" spans="1:15" ht="47.25" customHeight="1">
      <c r="A14" s="59"/>
      <c r="B14" s="59"/>
      <c r="C14" s="59"/>
      <c r="D14" s="59"/>
      <c r="E14" s="59"/>
      <c r="F14" s="59"/>
      <c r="G14" s="59"/>
      <c r="H14" s="59"/>
      <c r="I14" s="59"/>
      <c r="J14" s="59"/>
      <c r="K14" s="59"/>
      <c r="L14" s="59"/>
      <c r="M14" s="59"/>
      <c r="N14" s="59"/>
      <c r="O14" s="60"/>
    </row>
    <row r="15" spans="1:15">
      <c r="A15" s="59"/>
      <c r="B15" s="59"/>
      <c r="C15" s="59"/>
      <c r="D15" s="59"/>
      <c r="E15" s="59"/>
      <c r="F15" s="59"/>
      <c r="G15" s="59"/>
      <c r="H15" s="59"/>
      <c r="I15" s="59"/>
      <c r="J15" s="59"/>
      <c r="K15" s="59"/>
      <c r="L15" s="59"/>
      <c r="M15" s="59"/>
      <c r="N15" s="59"/>
      <c r="O15" s="60"/>
    </row>
    <row r="16" spans="1:15">
      <c r="A16" s="59"/>
      <c r="B16" s="492"/>
      <c r="C16" s="492"/>
      <c r="D16" s="492"/>
      <c r="E16" s="492"/>
      <c r="F16" s="492"/>
      <c r="G16" s="59"/>
      <c r="H16" s="59"/>
      <c r="I16" s="59"/>
      <c r="J16" s="59"/>
      <c r="K16" s="59"/>
      <c r="L16" s="59"/>
      <c r="M16" s="59"/>
      <c r="N16" s="59"/>
      <c r="O16" s="60"/>
    </row>
    <row r="17" spans="1:15">
      <c r="A17" s="59"/>
      <c r="B17" s="492"/>
      <c r="C17" s="492"/>
      <c r="D17" s="492"/>
      <c r="E17" s="492"/>
      <c r="F17" s="492"/>
      <c r="G17" s="59"/>
      <c r="H17" s="59"/>
      <c r="I17" s="59"/>
      <c r="J17" s="59"/>
      <c r="K17" s="59"/>
      <c r="L17" s="59"/>
      <c r="M17" s="59"/>
      <c r="N17" s="59"/>
      <c r="O17" s="60"/>
    </row>
    <row r="18" spans="1:15">
      <c r="A18" s="59"/>
      <c r="B18" s="492"/>
      <c r="C18" s="492"/>
      <c r="D18" s="492"/>
      <c r="E18" s="492"/>
      <c r="F18" s="492"/>
      <c r="G18" s="59"/>
      <c r="H18" s="59"/>
      <c r="I18" s="59"/>
      <c r="J18" s="59"/>
      <c r="K18" s="59"/>
      <c r="L18" s="59"/>
      <c r="M18" s="59"/>
      <c r="N18" s="59"/>
      <c r="O18" s="60"/>
    </row>
    <row r="19" spans="1:15">
      <c r="A19" s="60"/>
      <c r="B19" s="493"/>
      <c r="C19" s="493"/>
      <c r="D19" s="493"/>
      <c r="E19" s="493"/>
      <c r="F19" s="493"/>
      <c r="G19" s="60"/>
      <c r="H19" s="59"/>
      <c r="I19" s="59"/>
      <c r="J19" s="59"/>
      <c r="K19" s="59"/>
      <c r="L19" s="59"/>
      <c r="M19" s="59"/>
      <c r="N19" s="59"/>
      <c r="O19" s="60"/>
    </row>
    <row r="20" spans="1:15" ht="157.5" customHeight="1">
      <c r="A20" s="60"/>
      <c r="B20" s="494"/>
      <c r="C20" s="495" t="s">
        <v>180</v>
      </c>
      <c r="D20" s="493"/>
      <c r="E20" s="493"/>
      <c r="F20" s="493"/>
      <c r="G20" s="60"/>
      <c r="H20" s="59"/>
      <c r="I20" s="59"/>
      <c r="J20" s="59"/>
      <c r="K20" s="59"/>
      <c r="L20" s="59"/>
      <c r="M20" s="59"/>
      <c r="N20" s="59"/>
      <c r="O20" s="60"/>
    </row>
    <row r="21" spans="1:15" ht="25.5" customHeight="1">
      <c r="A21" s="60"/>
      <c r="B21" s="493"/>
      <c r="C21" s="493"/>
      <c r="D21" s="493"/>
      <c r="E21" s="493"/>
      <c r="F21" s="493"/>
      <c r="G21" s="60"/>
      <c r="H21" s="59"/>
      <c r="I21" s="59"/>
      <c r="J21" s="59"/>
      <c r="K21" s="59"/>
      <c r="L21" s="59"/>
      <c r="M21" s="59"/>
      <c r="N21" s="59"/>
      <c r="O21" s="40"/>
    </row>
    <row r="22" spans="1:15" ht="12" customHeight="1">
      <c r="A22" s="59"/>
      <c r="B22" s="492"/>
      <c r="C22" s="492"/>
      <c r="D22" s="492"/>
      <c r="E22" s="492"/>
      <c r="F22" s="492"/>
      <c r="G22" s="59"/>
      <c r="H22" s="59"/>
      <c r="I22" s="59"/>
      <c r="J22" s="59"/>
      <c r="K22" s="59"/>
      <c r="L22" s="59"/>
      <c r="M22" s="59"/>
      <c r="N22" s="59"/>
      <c r="O22" s="60"/>
    </row>
    <row r="23" spans="1:15">
      <c r="A23" s="59"/>
      <c r="B23" s="492"/>
      <c r="C23" s="492"/>
      <c r="D23" s="492"/>
      <c r="E23" s="492"/>
      <c r="F23" s="492"/>
      <c r="G23" s="59"/>
      <c r="H23" s="59"/>
      <c r="I23" s="59"/>
      <c r="J23" s="59"/>
      <c r="K23" s="59"/>
      <c r="L23" s="59"/>
      <c r="M23" s="59"/>
      <c r="N23" s="59"/>
      <c r="O23" s="60"/>
    </row>
    <row r="24" spans="1:15" ht="13.5" customHeight="1">
      <c r="A24" s="59"/>
      <c r="B24" s="492"/>
      <c r="C24" s="492"/>
      <c r="D24" s="492"/>
      <c r="E24" s="492"/>
      <c r="F24" s="492"/>
      <c r="G24" s="59"/>
      <c r="H24" s="59"/>
      <c r="I24" s="59"/>
      <c r="J24" s="59"/>
      <c r="K24" s="59"/>
      <c r="L24" s="59"/>
      <c r="M24" s="59"/>
      <c r="N24" s="59"/>
      <c r="O24" s="60"/>
    </row>
    <row r="25" spans="1:15" ht="13.5" customHeight="1">
      <c r="A25" s="59"/>
      <c r="B25" s="496"/>
      <c r="C25" s="492"/>
      <c r="D25" s="492"/>
      <c r="E25" s="492"/>
      <c r="F25" s="492"/>
      <c r="G25" s="59"/>
      <c r="H25" s="59"/>
      <c r="I25" s="59"/>
      <c r="J25" s="59"/>
      <c r="K25" s="59"/>
      <c r="L25" s="59"/>
      <c r="M25" s="59"/>
      <c r="N25" s="59"/>
      <c r="O25" s="60"/>
    </row>
    <row r="26" spans="1:15">
      <c r="A26" s="59"/>
      <c r="B26" s="492"/>
      <c r="C26" s="492"/>
      <c r="D26" s="492"/>
      <c r="E26" s="492"/>
      <c r="F26" s="492"/>
      <c r="G26" s="59"/>
      <c r="H26" s="59"/>
      <c r="I26" s="59"/>
      <c r="J26" s="59"/>
      <c r="K26" s="59"/>
      <c r="L26" s="59"/>
      <c r="M26" s="59"/>
      <c r="N26" s="59"/>
      <c r="O26" s="60"/>
    </row>
    <row r="27" spans="1:15" ht="18.75" customHeight="1">
      <c r="A27" s="59"/>
      <c r="B27" s="492"/>
      <c r="C27" s="497" t="s">
        <v>84</v>
      </c>
      <c r="D27" s="492"/>
      <c r="E27" s="492"/>
      <c r="F27" s="492"/>
      <c r="G27" s="59"/>
      <c r="H27" s="59"/>
      <c r="I27" s="59"/>
      <c r="J27" s="59"/>
      <c r="K27" s="59"/>
      <c r="L27" s="59"/>
      <c r="M27" s="59"/>
      <c r="N27" s="59"/>
      <c r="O27" s="60"/>
    </row>
    <row r="28" spans="1:15">
      <c r="A28" s="59"/>
      <c r="B28" s="492"/>
      <c r="C28" s="498" t="s">
        <v>83</v>
      </c>
      <c r="D28" s="1072"/>
      <c r="E28" s="1073"/>
      <c r="F28" s="1073"/>
      <c r="G28" s="1074"/>
      <c r="H28" s="1074"/>
      <c r="I28" s="1074"/>
      <c r="J28" s="59"/>
      <c r="K28" s="59"/>
      <c r="L28" s="59"/>
      <c r="M28" s="59"/>
      <c r="N28" s="59"/>
      <c r="O28" s="60"/>
    </row>
    <row r="29" spans="1:15" ht="25.5" customHeight="1">
      <c r="A29" s="59"/>
      <c r="B29" s="492"/>
      <c r="C29" s="500" t="s">
        <v>82</v>
      </c>
      <c r="D29" s="499"/>
      <c r="E29" s="492"/>
      <c r="F29" s="492"/>
      <c r="G29" s="59"/>
      <c r="H29" s="59"/>
      <c r="I29" s="59"/>
      <c r="J29" s="59"/>
      <c r="K29" s="59"/>
      <c r="L29" s="59"/>
      <c r="M29" s="59"/>
      <c r="N29" s="59"/>
      <c r="O29" s="60"/>
    </row>
    <row r="30" spans="1:15">
      <c r="A30" s="59"/>
      <c r="B30" s="494"/>
      <c r="C30" s="501" t="s">
        <v>81</v>
      </c>
      <c r="D30" s="499"/>
      <c r="E30" s="492"/>
      <c r="F30" s="492"/>
      <c r="G30" s="59"/>
      <c r="H30" s="59"/>
      <c r="I30" s="59"/>
      <c r="J30" s="59"/>
      <c r="K30" s="59"/>
      <c r="L30" s="59"/>
      <c r="M30" s="59"/>
      <c r="N30" s="59"/>
      <c r="O30" s="60"/>
    </row>
    <row r="31" spans="1:15" ht="15.75">
      <c r="A31" s="59"/>
      <c r="B31" s="494"/>
      <c r="C31" s="494"/>
      <c r="D31" s="502"/>
      <c r="E31" s="493"/>
      <c r="F31" s="492"/>
      <c r="G31" s="59"/>
      <c r="H31" s="59"/>
      <c r="I31" s="59"/>
      <c r="J31" s="59"/>
      <c r="K31" s="59"/>
      <c r="L31" s="59"/>
      <c r="M31" s="59"/>
      <c r="N31" s="59"/>
      <c r="O31" s="60"/>
    </row>
    <row r="32" spans="1:15">
      <c r="A32" s="59"/>
      <c r="B32" s="494"/>
      <c r="C32" s="494"/>
      <c r="D32" s="494"/>
      <c r="E32" s="494"/>
      <c r="F32" s="493"/>
      <c r="G32" s="61"/>
      <c r="H32" s="60"/>
      <c r="I32" s="60"/>
      <c r="J32" s="60"/>
      <c r="K32" s="60"/>
      <c r="L32" s="60"/>
      <c r="M32" s="60"/>
      <c r="N32" s="60"/>
      <c r="O32" s="60"/>
    </row>
    <row r="33" spans="1:15" s="58" customFormat="1">
      <c r="A33" s="60"/>
    </row>
    <row r="34" spans="1:15">
      <c r="A34" s="59"/>
      <c r="B34" s="59"/>
      <c r="D34" s="59"/>
      <c r="E34" s="59"/>
      <c r="F34" s="59"/>
      <c r="G34" s="503"/>
      <c r="H34" s="59"/>
      <c r="I34" s="59"/>
      <c r="J34" s="59"/>
      <c r="K34" s="59"/>
      <c r="L34" s="59"/>
      <c r="M34" s="59"/>
      <c r="N34" s="59"/>
      <c r="O34" s="60"/>
    </row>
    <row r="35" spans="1:15">
      <c r="A35" s="59"/>
      <c r="B35" s="59" t="s">
        <v>33</v>
      </c>
      <c r="C35" s="59"/>
      <c r="D35" s="59"/>
      <c r="E35" s="59" t="s">
        <v>33</v>
      </c>
      <c r="F35" s="59"/>
      <c r="G35" s="503" t="s">
        <v>33</v>
      </c>
      <c r="H35" s="59"/>
      <c r="I35" s="59"/>
      <c r="J35" s="59"/>
      <c r="K35" s="59"/>
      <c r="L35" s="59"/>
      <c r="M35" s="59"/>
      <c r="N35" s="59"/>
      <c r="O35" s="60"/>
    </row>
    <row r="36" spans="1:15">
      <c r="A36" s="59"/>
      <c r="B36" s="59"/>
      <c r="C36" s="59"/>
      <c r="D36" s="59"/>
      <c r="E36" s="59"/>
      <c r="F36" s="59"/>
      <c r="G36" s="59"/>
      <c r="H36" s="59"/>
      <c r="I36" s="59"/>
      <c r="J36" s="59"/>
      <c r="K36" s="59"/>
      <c r="L36" s="59"/>
      <c r="M36" s="59"/>
      <c r="N36" s="59"/>
      <c r="O36" s="60"/>
    </row>
    <row r="37" spans="1:15">
      <c r="A37" s="59"/>
      <c r="B37" s="59"/>
      <c r="C37" s="59"/>
      <c r="D37" s="59"/>
      <c r="E37" s="59"/>
      <c r="F37" s="59"/>
      <c r="G37" s="59"/>
      <c r="H37" s="59"/>
      <c r="I37" s="59"/>
      <c r="J37" s="59"/>
      <c r="K37" s="59"/>
      <c r="L37" s="59"/>
      <c r="M37" s="59"/>
      <c r="N37" s="59"/>
      <c r="O37" s="60"/>
    </row>
    <row r="38" spans="1:15">
      <c r="A38" s="59"/>
      <c r="B38" s="59"/>
      <c r="C38" s="59"/>
      <c r="D38" s="59"/>
      <c r="E38" s="59"/>
      <c r="F38" s="59"/>
      <c r="G38" s="59"/>
      <c r="H38" s="59"/>
      <c r="I38" s="59"/>
      <c r="J38" s="59"/>
      <c r="K38" s="59"/>
      <c r="L38" s="59"/>
      <c r="M38" s="59"/>
      <c r="N38" s="59"/>
      <c r="O38" s="60"/>
    </row>
    <row r="39" spans="1:15">
      <c r="A39" s="59"/>
      <c r="B39" s="59"/>
      <c r="C39" s="59"/>
      <c r="D39" s="59"/>
      <c r="E39" s="59"/>
      <c r="F39" s="59"/>
      <c r="G39" s="59"/>
      <c r="H39" s="59"/>
      <c r="I39" s="59"/>
      <c r="J39" s="59"/>
      <c r="K39" s="59" t="s">
        <v>33</v>
      </c>
      <c r="L39" s="59"/>
      <c r="M39" s="59"/>
      <c r="N39" s="59"/>
      <c r="O39" s="60"/>
    </row>
    <row r="41" spans="1:15">
      <c r="D41" s="504"/>
      <c r="E41" s="504"/>
      <c r="F41" s="504"/>
      <c r="G41" s="504"/>
      <c r="H41" s="504"/>
      <c r="I41" s="504"/>
    </row>
    <row r="42" spans="1:15">
      <c r="D42" s="504"/>
      <c r="E42" s="504"/>
      <c r="F42" s="504"/>
      <c r="G42" s="504"/>
      <c r="H42" s="504"/>
      <c r="I42" s="504"/>
    </row>
    <row r="43" spans="1:15">
      <c r="D43" s="504"/>
      <c r="E43" s="504"/>
      <c r="F43" s="504"/>
      <c r="G43" s="504"/>
      <c r="H43" s="504"/>
      <c r="I43" s="504"/>
    </row>
    <row r="44" spans="1:15">
      <c r="D44" s="504"/>
      <c r="E44" s="504"/>
      <c r="F44" s="504"/>
      <c r="G44" s="504"/>
      <c r="H44" s="504"/>
      <c r="I44" s="504"/>
    </row>
    <row r="45" spans="1:15">
      <c r="D45" s="504"/>
      <c r="E45" s="504"/>
      <c r="F45" s="504"/>
      <c r="G45" s="504"/>
      <c r="H45" s="504"/>
      <c r="I45" s="504"/>
    </row>
    <row r="49" spans="9:9">
      <c r="I49" s="504"/>
    </row>
    <row r="50" spans="9:9">
      <c r="I50" s="504"/>
    </row>
    <row r="51" spans="9:9">
      <c r="I51" s="504"/>
    </row>
    <row r="52" spans="9:9">
      <c r="I52" s="504"/>
    </row>
    <row r="53" spans="9:9">
      <c r="I53" s="504"/>
    </row>
    <row r="54" spans="9:9">
      <c r="I54" s="504"/>
    </row>
    <row r="55" spans="9:9">
      <c r="I55" s="504"/>
    </row>
    <row r="56" spans="9:9">
      <c r="I56" s="504"/>
    </row>
    <row r="57" spans="9:9">
      <c r="I57" s="504"/>
    </row>
    <row r="58" spans="9:9">
      <c r="I58" s="504"/>
    </row>
    <row r="59" spans="9:9">
      <c r="I59" s="504"/>
    </row>
    <row r="60" spans="9:9">
      <c r="I60" s="504"/>
    </row>
    <row r="61" spans="9:9">
      <c r="I61" s="504"/>
    </row>
    <row r="62" spans="9:9">
      <c r="I62" s="504"/>
    </row>
    <row r="63" spans="9:9">
      <c r="I63" s="504"/>
    </row>
    <row r="64" spans="9:9">
      <c r="I64" s="504"/>
    </row>
    <row r="65" spans="9:9">
      <c r="I65" s="504"/>
    </row>
    <row r="66" spans="9:9">
      <c r="I66" s="504"/>
    </row>
  </sheetData>
  <hyperlinks>
    <hyperlink ref="G35" r:id="rId1" display="vincent.surette@bell.ca"/>
    <hyperlink ref="C30" r:id="rId2"/>
  </hyperlinks>
  <printOptions horizontalCentered="1"/>
  <pageMargins left="0.51181102362204722" right="0.51181102362204722" top="0.51181102362204722" bottom="0.51181102362204722" header="0.51181102362204722" footer="0.51181102362204722"/>
  <pageSetup scale="87" firstPageNumber="2" orientation="landscape" useFirstPageNumber="1" r:id="rId3"/>
  <headerFooter scaleWithDoc="0"/>
  <customProperties>
    <customPr name="EpmWorksheetKeyString_GUID" r:id="rId4"/>
    <customPr name="FPMExcelClientCellBasedFunctionStatus" r:id="rId5"/>
    <customPr name="FPMExcelClientRefreshTime" r:id="rId6"/>
  </customProperties>
  <drawing r:id="rId7"/>
  <legacyDrawing r:id="rId8"/>
  <controls>
    <mc:AlternateContent xmlns:mc="http://schemas.openxmlformats.org/markup-compatibility/2006">
      <mc:Choice Requires="x14">
        <control shapeId="45057" r:id="rId9" name="FPMExcelClientSheetOptionstb1">
          <controlPr defaultSize="0" autoLine="0" r:id="rId10">
            <anchor moveWithCells="1" sizeWithCells="1">
              <from>
                <xdr:col>0</xdr:col>
                <xdr:colOff>0</xdr:colOff>
                <xdr:row>0</xdr:row>
                <xdr:rowOff>0</xdr:rowOff>
              </from>
              <to>
                <xdr:col>3</xdr:col>
                <xdr:colOff>552450</xdr:colOff>
                <xdr:row>0</xdr:row>
                <xdr:rowOff>9525</xdr:rowOff>
              </to>
            </anchor>
          </controlPr>
        </control>
      </mc:Choice>
      <mc:Fallback>
        <control shapeId="45057" r:id="rId9" name="FPMExcelClientSheetOptionstb1"/>
      </mc:Fallback>
    </mc:AlternateContent>
  </control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N63"/>
  <sheetViews>
    <sheetView showGridLines="0" view="pageBreakPreview" zoomScale="70" zoomScaleNormal="70" zoomScaleSheetLayoutView="70" zoomScalePageLayoutView="55" workbookViewId="0"/>
  </sheetViews>
  <sheetFormatPr defaultColWidth="9.140625" defaultRowHeight="21.75"/>
  <cols>
    <col min="1" max="1" width="166.42578125" style="616" customWidth="1"/>
    <col min="2" max="2" width="36.5703125" style="1488" customWidth="1"/>
    <col min="3" max="3" width="17.28515625" style="616" customWidth="1"/>
    <col min="4" max="4" width="2.7109375" style="616" customWidth="1"/>
    <col min="5" max="5" width="19.140625" style="616" customWidth="1"/>
    <col min="6" max="16384" width="9.140625" style="616"/>
  </cols>
  <sheetData>
    <row r="1" spans="1:14" s="1483" customFormat="1">
      <c r="A1" s="1459"/>
      <c r="B1" s="1459"/>
      <c r="C1" s="1468"/>
      <c r="D1" s="1468"/>
      <c r="E1" s="1459" t="s">
        <v>241</v>
      </c>
      <c r="F1" s="1482"/>
      <c r="G1" s="1482"/>
      <c r="H1" s="1482"/>
      <c r="I1" s="1482"/>
      <c r="J1" s="1482"/>
      <c r="K1" s="1482"/>
      <c r="L1" s="1482"/>
      <c r="M1" s="1482"/>
      <c r="N1" s="1482"/>
    </row>
    <row r="2" spans="1:14" s="1485" customFormat="1">
      <c r="A2" s="1460"/>
      <c r="B2" s="1460"/>
      <c r="C2" s="1469"/>
      <c r="D2" s="1469"/>
      <c r="E2" s="1459" t="s">
        <v>352</v>
      </c>
      <c r="F2" s="1484"/>
      <c r="G2" s="1484"/>
      <c r="H2" s="1484"/>
      <c r="I2" s="1484"/>
      <c r="J2" s="1484"/>
      <c r="K2" s="1484"/>
      <c r="L2" s="1484"/>
      <c r="M2" s="1484"/>
      <c r="N2" s="1484"/>
    </row>
    <row r="3" spans="1:14" s="1485" customFormat="1">
      <c r="A3" s="1460"/>
      <c r="B3" s="1460"/>
      <c r="C3" s="1469"/>
      <c r="D3" s="1469"/>
      <c r="E3" s="598"/>
      <c r="F3" s="1484"/>
      <c r="G3" s="1484"/>
      <c r="H3" s="1484"/>
      <c r="I3" s="1484"/>
      <c r="J3" s="1484"/>
      <c r="K3" s="1484"/>
      <c r="L3" s="1484"/>
      <c r="M3" s="1484"/>
      <c r="N3" s="1484"/>
    </row>
    <row r="4" spans="1:14">
      <c r="A4" s="1460"/>
      <c r="B4" s="1461"/>
      <c r="C4" s="1461" t="s">
        <v>75</v>
      </c>
      <c r="D4" s="1469"/>
      <c r="E4" s="1470" t="s">
        <v>74</v>
      </c>
      <c r="F4" s="597"/>
      <c r="G4" s="597"/>
      <c r="H4" s="597"/>
      <c r="I4" s="597"/>
      <c r="J4" s="597"/>
      <c r="K4" s="597"/>
      <c r="L4" s="597"/>
      <c r="M4" s="597"/>
      <c r="N4" s="597"/>
    </row>
    <row r="5" spans="1:14" ht="23.25" thickBot="1">
      <c r="A5" s="1462" t="s">
        <v>79</v>
      </c>
      <c r="B5" s="1463"/>
      <c r="C5" s="1463">
        <v>2024</v>
      </c>
      <c r="D5" s="597"/>
      <c r="E5" s="1471">
        <v>2023</v>
      </c>
      <c r="F5" s="597"/>
      <c r="G5" s="597"/>
      <c r="H5" s="597"/>
      <c r="I5" s="597"/>
      <c r="J5" s="597"/>
      <c r="K5" s="597"/>
      <c r="L5" s="597"/>
      <c r="M5" s="597"/>
      <c r="N5" s="597"/>
    </row>
    <row r="6" spans="1:14" ht="27" customHeight="1">
      <c r="A6" s="614" t="s">
        <v>73</v>
      </c>
      <c r="B6" s="614"/>
      <c r="C6" s="599"/>
      <c r="D6" s="597"/>
      <c r="E6" s="599"/>
      <c r="F6" s="597"/>
      <c r="G6" s="597"/>
      <c r="H6" s="597"/>
      <c r="I6" s="597"/>
      <c r="J6" s="597"/>
      <c r="K6" s="597"/>
      <c r="L6" s="597"/>
      <c r="M6" s="597"/>
      <c r="N6" s="597"/>
    </row>
    <row r="7" spans="1:14" ht="18.95" customHeight="1">
      <c r="A7" s="606" t="s">
        <v>72</v>
      </c>
      <c r="B7" s="606"/>
      <c r="C7" s="597"/>
      <c r="D7" s="597"/>
      <c r="E7" s="597"/>
      <c r="F7" s="597"/>
      <c r="G7" s="597"/>
      <c r="H7" s="597"/>
      <c r="I7" s="597"/>
      <c r="J7" s="597"/>
      <c r="K7" s="597"/>
      <c r="L7" s="597"/>
      <c r="M7" s="597"/>
      <c r="N7" s="597"/>
    </row>
    <row r="8" spans="1:14" ht="18.95" customHeight="1">
      <c r="A8" s="602" t="s">
        <v>255</v>
      </c>
      <c r="B8" s="600"/>
      <c r="C8" s="1472">
        <v>789</v>
      </c>
      <c r="D8" s="603"/>
      <c r="E8" s="601">
        <v>547</v>
      </c>
      <c r="F8" s="1486"/>
      <c r="G8" s="597"/>
      <c r="H8" s="1486"/>
      <c r="I8" s="597"/>
      <c r="J8" s="1486"/>
      <c r="K8" s="597"/>
      <c r="L8" s="1486"/>
      <c r="M8" s="597"/>
      <c r="N8" s="1486"/>
    </row>
    <row r="9" spans="1:14" ht="18.95" customHeight="1">
      <c r="A9" s="602" t="s">
        <v>71</v>
      </c>
      <c r="B9" s="600"/>
      <c r="C9" s="1472">
        <v>171</v>
      </c>
      <c r="D9" s="603"/>
      <c r="E9" s="655">
        <v>225</v>
      </c>
      <c r="F9" s="1486"/>
      <c r="G9" s="597"/>
      <c r="H9" s="1486"/>
      <c r="I9" s="597"/>
      <c r="J9" s="1486"/>
      <c r="K9" s="597"/>
      <c r="L9" s="1486"/>
      <c r="M9" s="597"/>
      <c r="N9" s="1486"/>
    </row>
    <row r="10" spans="1:14" ht="18.95" customHeight="1">
      <c r="A10" s="602" t="s">
        <v>379</v>
      </c>
      <c r="B10" s="600"/>
      <c r="C10" s="1472">
        <v>700</v>
      </c>
      <c r="D10" s="608"/>
      <c r="E10" s="1473">
        <v>1000</v>
      </c>
      <c r="F10" s="1486"/>
      <c r="G10" s="597"/>
      <c r="H10" s="1486"/>
      <c r="I10" s="597"/>
      <c r="J10" s="1486"/>
      <c r="K10" s="597"/>
      <c r="L10" s="1486"/>
      <c r="M10" s="597"/>
      <c r="N10" s="1486"/>
    </row>
    <row r="11" spans="1:14" ht="18.95" customHeight="1">
      <c r="A11" s="602" t="s">
        <v>70</v>
      </c>
      <c r="B11" s="600"/>
      <c r="C11" s="1472">
        <v>3929</v>
      </c>
      <c r="D11" s="603"/>
      <c r="E11" s="601">
        <v>4031</v>
      </c>
      <c r="F11" s="1486"/>
      <c r="G11" s="597"/>
      <c r="H11" s="1486"/>
      <c r="I11" s="597"/>
      <c r="J11" s="1486"/>
      <c r="K11" s="597"/>
      <c r="L11" s="1486"/>
      <c r="M11" s="597"/>
      <c r="N11" s="1486"/>
    </row>
    <row r="12" spans="1:14" ht="18.95" customHeight="1">
      <c r="A12" s="602" t="s">
        <v>69</v>
      </c>
      <c r="B12" s="600"/>
      <c r="C12" s="994">
        <v>458</v>
      </c>
      <c r="D12" s="603"/>
      <c r="E12" s="601">
        <v>465</v>
      </c>
      <c r="F12" s="1486"/>
      <c r="G12" s="597"/>
      <c r="H12" s="1486"/>
      <c r="I12" s="597"/>
      <c r="J12" s="1486"/>
      <c r="K12" s="597"/>
      <c r="L12" s="1486"/>
      <c r="M12" s="597"/>
      <c r="N12" s="1486"/>
    </row>
    <row r="13" spans="1:14" ht="18.95" customHeight="1">
      <c r="A13" s="602" t="s">
        <v>215</v>
      </c>
      <c r="B13" s="600"/>
      <c r="C13" s="994">
        <v>435</v>
      </c>
      <c r="D13" s="603"/>
      <c r="E13" s="601">
        <v>443</v>
      </c>
      <c r="F13" s="1486"/>
      <c r="G13" s="597"/>
      <c r="H13" s="1486"/>
      <c r="I13" s="597"/>
      <c r="J13" s="1486"/>
      <c r="K13" s="597"/>
      <c r="L13" s="1486"/>
      <c r="M13" s="597"/>
      <c r="N13" s="1486"/>
    </row>
    <row r="14" spans="1:14" ht="18.95" customHeight="1">
      <c r="A14" s="602" t="s">
        <v>216</v>
      </c>
      <c r="B14" s="600"/>
      <c r="C14" s="994">
        <v>704</v>
      </c>
      <c r="D14" s="603"/>
      <c r="E14" s="601">
        <v>633</v>
      </c>
      <c r="F14" s="1486"/>
      <c r="G14" s="597"/>
      <c r="H14" s="1486"/>
      <c r="I14" s="597"/>
      <c r="J14" s="1486"/>
      <c r="K14" s="597"/>
      <c r="L14" s="1486"/>
      <c r="M14" s="597"/>
      <c r="N14" s="1486"/>
    </row>
    <row r="15" spans="1:14" ht="18.95" customHeight="1">
      <c r="A15" s="602" t="s">
        <v>68</v>
      </c>
      <c r="B15" s="604"/>
      <c r="C15" s="1472">
        <v>385</v>
      </c>
      <c r="D15" s="603"/>
      <c r="E15" s="605">
        <v>230</v>
      </c>
      <c r="F15" s="1486"/>
      <c r="G15" s="597"/>
      <c r="H15" s="1486"/>
      <c r="I15" s="597"/>
      <c r="J15" s="1486"/>
      <c r="K15" s="597"/>
      <c r="L15" s="1486"/>
      <c r="M15" s="597"/>
      <c r="N15" s="1486"/>
    </row>
    <row r="16" spans="1:14" s="1488" customFormat="1" ht="18.95" customHeight="1">
      <c r="A16" s="602" t="s">
        <v>67</v>
      </c>
      <c r="B16" s="600"/>
      <c r="C16" s="994">
        <v>274</v>
      </c>
      <c r="D16" s="603"/>
      <c r="E16" s="601">
        <v>264</v>
      </c>
      <c r="F16" s="1487"/>
      <c r="G16" s="606"/>
      <c r="H16" s="1487"/>
      <c r="I16" s="606"/>
      <c r="J16" s="1487"/>
      <c r="K16" s="606"/>
      <c r="L16" s="1487"/>
      <c r="M16" s="606"/>
      <c r="N16" s="1487"/>
    </row>
    <row r="17" spans="1:14" s="1488" customFormat="1" ht="18.95" customHeight="1">
      <c r="A17" s="602" t="s">
        <v>270</v>
      </c>
      <c r="B17" s="600"/>
      <c r="C17" s="995">
        <v>55</v>
      </c>
      <c r="D17" s="603"/>
      <c r="E17" s="605">
        <v>60</v>
      </c>
      <c r="F17" s="1487"/>
      <c r="G17" s="606"/>
      <c r="H17" s="1487"/>
      <c r="I17" s="606"/>
      <c r="J17" s="1487"/>
      <c r="K17" s="606"/>
      <c r="L17" s="1487"/>
      <c r="M17" s="606"/>
      <c r="N17" s="1487"/>
    </row>
    <row r="18" spans="1:14" ht="18.95" customHeight="1">
      <c r="A18" s="606" t="s">
        <v>66</v>
      </c>
      <c r="B18" s="600"/>
      <c r="C18" s="996">
        <v>7900</v>
      </c>
      <c r="D18" s="603"/>
      <c r="E18" s="607">
        <v>7898</v>
      </c>
      <c r="F18" s="1486"/>
      <c r="G18" s="597"/>
      <c r="H18" s="1486"/>
      <c r="I18" s="597"/>
      <c r="J18" s="1486"/>
      <c r="K18" s="597"/>
      <c r="L18" s="1486"/>
      <c r="M18" s="597"/>
      <c r="N18" s="1486"/>
    </row>
    <row r="19" spans="1:14" ht="18.95" customHeight="1">
      <c r="A19" s="606" t="s">
        <v>65</v>
      </c>
      <c r="B19" s="603"/>
      <c r="C19" s="603"/>
      <c r="D19" s="603"/>
      <c r="E19" s="608"/>
      <c r="F19" s="1486"/>
      <c r="G19" s="597"/>
      <c r="H19" s="1486"/>
      <c r="I19" s="597"/>
      <c r="J19" s="1486"/>
      <c r="K19" s="597"/>
      <c r="L19" s="1486"/>
      <c r="M19" s="597"/>
      <c r="N19" s="1486"/>
    </row>
    <row r="20" spans="1:14" ht="18.95" customHeight="1">
      <c r="A20" s="602" t="s">
        <v>215</v>
      </c>
      <c r="B20" s="600"/>
      <c r="C20" s="994">
        <v>272</v>
      </c>
      <c r="D20" s="603"/>
      <c r="E20" s="601">
        <v>292</v>
      </c>
      <c r="F20" s="1486"/>
      <c r="G20" s="597"/>
      <c r="H20" s="1486"/>
      <c r="I20" s="597"/>
      <c r="J20" s="1486"/>
      <c r="K20" s="597"/>
      <c r="L20" s="1486"/>
      <c r="M20" s="597"/>
      <c r="N20" s="1486"/>
    </row>
    <row r="21" spans="1:14" ht="18.95" customHeight="1">
      <c r="A21" s="602" t="s">
        <v>216</v>
      </c>
      <c r="B21" s="600"/>
      <c r="C21" s="994">
        <v>744</v>
      </c>
      <c r="D21" s="603"/>
      <c r="E21" s="601">
        <v>779</v>
      </c>
      <c r="F21" s="1486"/>
      <c r="G21" s="597"/>
      <c r="H21" s="1486"/>
      <c r="I21" s="597"/>
      <c r="J21" s="1486"/>
      <c r="K21" s="597"/>
      <c r="L21" s="1486"/>
      <c r="M21" s="597"/>
      <c r="N21" s="1486"/>
    </row>
    <row r="22" spans="1:14" ht="18.95" customHeight="1">
      <c r="A22" s="602" t="s">
        <v>64</v>
      </c>
      <c r="B22" s="600"/>
      <c r="C22" s="994">
        <v>30357</v>
      </c>
      <c r="D22" s="603"/>
      <c r="E22" s="601">
        <v>30352</v>
      </c>
      <c r="F22" s="1486"/>
      <c r="G22" s="597"/>
      <c r="H22" s="1486"/>
      <c r="I22" s="597"/>
      <c r="J22" s="1486"/>
      <c r="K22" s="597"/>
      <c r="L22" s="1486"/>
      <c r="M22" s="597"/>
      <c r="N22" s="1486"/>
    </row>
    <row r="23" spans="1:14" ht="18.95" customHeight="1">
      <c r="A23" s="602" t="s">
        <v>63</v>
      </c>
      <c r="B23" s="604"/>
      <c r="C23" s="995">
        <v>16770</v>
      </c>
      <c r="D23" s="603"/>
      <c r="E23" s="605">
        <v>16609</v>
      </c>
      <c r="F23" s="1486"/>
      <c r="G23" s="597"/>
      <c r="H23" s="1486"/>
      <c r="I23" s="597"/>
      <c r="J23" s="1486"/>
      <c r="K23" s="597"/>
      <c r="L23" s="1486"/>
      <c r="M23" s="597"/>
      <c r="N23" s="1486"/>
    </row>
    <row r="24" spans="1:14" ht="18.95" customHeight="1">
      <c r="A24" s="602" t="s">
        <v>62</v>
      </c>
      <c r="B24" s="604"/>
      <c r="C24" s="994">
        <v>121</v>
      </c>
      <c r="D24" s="603"/>
      <c r="E24" s="605">
        <v>96</v>
      </c>
      <c r="F24" s="1486"/>
      <c r="G24" s="597"/>
      <c r="H24" s="1486"/>
      <c r="I24" s="597"/>
      <c r="J24" s="1486"/>
      <c r="K24" s="597"/>
      <c r="L24" s="1486"/>
      <c r="M24" s="597"/>
      <c r="N24" s="1486"/>
    </row>
    <row r="25" spans="1:14" ht="18.95" customHeight="1">
      <c r="A25" s="602" t="s">
        <v>61</v>
      </c>
      <c r="B25" s="604"/>
      <c r="C25" s="994">
        <v>322</v>
      </c>
      <c r="D25" s="603"/>
      <c r="E25" s="605">
        <v>323</v>
      </c>
      <c r="F25" s="1486"/>
      <c r="G25" s="597"/>
      <c r="H25" s="1486"/>
      <c r="I25" s="597"/>
      <c r="J25" s="1486"/>
      <c r="K25" s="597"/>
      <c r="L25" s="1486"/>
      <c r="M25" s="597"/>
      <c r="N25" s="1486"/>
    </row>
    <row r="26" spans="1:14" ht="18.95" customHeight="1">
      <c r="A26" s="602" t="s">
        <v>236</v>
      </c>
      <c r="B26" s="600"/>
      <c r="C26" s="1472">
        <v>3285</v>
      </c>
      <c r="D26" s="603"/>
      <c r="E26" s="601">
        <v>2935</v>
      </c>
      <c r="F26" s="1486"/>
      <c r="G26" s="597"/>
      <c r="H26" s="1486"/>
      <c r="I26" s="597"/>
      <c r="J26" s="1486"/>
      <c r="K26" s="597"/>
      <c r="L26" s="1486"/>
      <c r="M26" s="597"/>
      <c r="N26" s="1486"/>
    </row>
    <row r="27" spans="1:14" ht="18.95" customHeight="1">
      <c r="A27" s="602" t="s">
        <v>60</v>
      </c>
      <c r="B27" s="600"/>
      <c r="C27" s="994">
        <v>1799</v>
      </c>
      <c r="D27" s="603"/>
      <c r="E27" s="601">
        <v>1714</v>
      </c>
      <c r="F27" s="1486"/>
      <c r="G27" s="597"/>
      <c r="H27" s="1486"/>
      <c r="I27" s="597"/>
      <c r="J27" s="1486"/>
      <c r="K27" s="597"/>
      <c r="L27" s="1486"/>
      <c r="M27" s="597"/>
      <c r="N27" s="1486"/>
    </row>
    <row r="28" spans="1:14" ht="18.95" customHeight="1">
      <c r="A28" s="602" t="s">
        <v>59</v>
      </c>
      <c r="B28" s="600"/>
      <c r="C28" s="1474">
        <v>10997</v>
      </c>
      <c r="D28" s="603"/>
      <c r="E28" s="610">
        <v>10942</v>
      </c>
      <c r="F28" s="1486"/>
      <c r="G28" s="597"/>
      <c r="H28" s="1486"/>
      <c r="I28" s="597"/>
      <c r="J28" s="1486"/>
      <c r="K28" s="597"/>
      <c r="L28" s="1486"/>
      <c r="M28" s="597"/>
      <c r="N28" s="1486"/>
    </row>
    <row r="29" spans="1:14" ht="19.5" customHeight="1">
      <c r="A29" s="606" t="s">
        <v>58</v>
      </c>
      <c r="B29" s="600"/>
      <c r="C29" s="1475">
        <v>64667</v>
      </c>
      <c r="D29" s="603"/>
      <c r="E29" s="611">
        <v>64042</v>
      </c>
      <c r="F29" s="1486"/>
      <c r="G29" s="597"/>
      <c r="H29" s="1486"/>
      <c r="I29" s="597"/>
      <c r="J29" s="1486"/>
      <c r="K29" s="597"/>
      <c r="L29" s="1486"/>
      <c r="M29" s="597"/>
      <c r="N29" s="1486"/>
    </row>
    <row r="30" spans="1:14" ht="22.5" customHeight="1" thickBot="1">
      <c r="A30" s="1464" t="s">
        <v>57</v>
      </c>
      <c r="B30" s="612"/>
      <c r="C30" s="1476">
        <v>72567</v>
      </c>
      <c r="D30" s="603"/>
      <c r="E30" s="613">
        <v>71940</v>
      </c>
      <c r="F30" s="1486"/>
      <c r="G30" s="597"/>
      <c r="H30" s="1486"/>
      <c r="I30" s="597"/>
      <c r="J30" s="1486"/>
      <c r="K30" s="597"/>
      <c r="L30" s="1486"/>
      <c r="M30" s="597"/>
      <c r="N30" s="1486"/>
    </row>
    <row r="31" spans="1:14" ht="24.75" customHeight="1">
      <c r="A31" s="614" t="s">
        <v>56</v>
      </c>
      <c r="B31" s="603"/>
      <c r="C31" s="603"/>
      <c r="D31" s="603"/>
      <c r="E31" s="608"/>
      <c r="F31" s="1486"/>
      <c r="G31" s="597"/>
      <c r="H31" s="1486"/>
      <c r="I31" s="597"/>
      <c r="J31" s="1486"/>
      <c r="K31" s="597"/>
      <c r="L31" s="1486"/>
      <c r="M31" s="597"/>
      <c r="N31" s="1486"/>
    </row>
    <row r="32" spans="1:14" ht="18.95" customHeight="1">
      <c r="A32" s="606" t="s">
        <v>55</v>
      </c>
      <c r="B32" s="603"/>
      <c r="C32" s="603"/>
      <c r="D32" s="603"/>
      <c r="E32" s="608"/>
      <c r="F32" s="1486"/>
      <c r="G32" s="597"/>
      <c r="H32" s="1486"/>
      <c r="I32" s="597"/>
      <c r="J32" s="1486"/>
      <c r="K32" s="597"/>
      <c r="L32" s="1486"/>
      <c r="M32" s="597"/>
      <c r="N32" s="1486"/>
    </row>
    <row r="33" spans="1:14" ht="18.95" customHeight="1">
      <c r="A33" s="602" t="s">
        <v>54</v>
      </c>
      <c r="B33" s="615"/>
      <c r="C33" s="994">
        <v>4345.2007378391017</v>
      </c>
      <c r="D33" s="1477"/>
      <c r="E33" s="601">
        <v>4729.2481246664711</v>
      </c>
      <c r="F33" s="1486"/>
      <c r="G33" s="597"/>
      <c r="H33" s="1486"/>
      <c r="I33" s="597"/>
      <c r="J33" s="1486"/>
      <c r="K33" s="597"/>
      <c r="L33" s="1486"/>
      <c r="M33" s="597"/>
      <c r="N33" s="1486"/>
    </row>
    <row r="34" spans="1:14" ht="18.95" customHeight="1">
      <c r="A34" s="602" t="s">
        <v>217</v>
      </c>
      <c r="B34" s="600"/>
      <c r="C34" s="994">
        <v>817</v>
      </c>
      <c r="D34" s="1477"/>
      <c r="E34" s="601">
        <v>811</v>
      </c>
      <c r="F34" s="1486"/>
      <c r="G34" s="597"/>
      <c r="H34" s="1486"/>
      <c r="I34" s="597"/>
      <c r="J34" s="1486"/>
      <c r="K34" s="597"/>
      <c r="L34" s="1486"/>
      <c r="M34" s="597"/>
      <c r="N34" s="1486"/>
    </row>
    <row r="35" spans="1:14" ht="18.95" customHeight="1">
      <c r="A35" s="602" t="s">
        <v>53</v>
      </c>
      <c r="B35" s="600"/>
      <c r="C35" s="1472">
        <v>335</v>
      </c>
      <c r="D35" s="603"/>
      <c r="E35" s="601">
        <v>332</v>
      </c>
      <c r="F35" s="1486"/>
      <c r="G35" s="597"/>
      <c r="H35" s="1486"/>
      <c r="I35" s="597"/>
      <c r="J35" s="1486"/>
      <c r="K35" s="597"/>
      <c r="L35" s="1486"/>
      <c r="M35" s="597"/>
      <c r="N35" s="1486"/>
    </row>
    <row r="36" spans="1:14" ht="18.95" customHeight="1">
      <c r="A36" s="602" t="s">
        <v>52</v>
      </c>
      <c r="B36" s="604"/>
      <c r="C36" s="1472">
        <v>938</v>
      </c>
      <c r="D36" s="603"/>
      <c r="E36" s="605">
        <v>910</v>
      </c>
      <c r="F36" s="1486"/>
      <c r="G36" s="597"/>
      <c r="H36" s="1486"/>
      <c r="I36" s="597"/>
      <c r="J36" s="1486"/>
      <c r="K36" s="597"/>
      <c r="L36" s="1486"/>
      <c r="M36" s="597"/>
      <c r="N36" s="1486"/>
    </row>
    <row r="37" spans="1:14" ht="18.95" customHeight="1">
      <c r="A37" s="602" t="s">
        <v>51</v>
      </c>
      <c r="B37" s="604"/>
      <c r="C37" s="995">
        <v>170</v>
      </c>
      <c r="D37" s="603"/>
      <c r="E37" s="605">
        <v>268</v>
      </c>
      <c r="F37" s="1486"/>
      <c r="G37" s="597"/>
      <c r="H37" s="1486"/>
      <c r="I37" s="597"/>
      <c r="J37" s="1486"/>
      <c r="K37" s="597"/>
      <c r="L37" s="1486"/>
      <c r="M37" s="597"/>
      <c r="N37" s="1486"/>
    </row>
    <row r="38" spans="1:14" ht="18.95" customHeight="1">
      <c r="A38" s="602" t="s">
        <v>50</v>
      </c>
      <c r="B38" s="600"/>
      <c r="C38" s="994">
        <v>6386</v>
      </c>
      <c r="D38" s="603"/>
      <c r="E38" s="601">
        <v>5042</v>
      </c>
      <c r="F38" s="1486"/>
      <c r="G38" s="597"/>
      <c r="H38" s="1486"/>
      <c r="I38" s="597"/>
      <c r="J38" s="1486"/>
      <c r="K38" s="597"/>
      <c r="L38" s="1486"/>
      <c r="M38" s="597"/>
      <c r="N38" s="1486"/>
    </row>
    <row r="39" spans="1:14" ht="18.95" customHeight="1">
      <c r="A39" s="602" t="s">
        <v>271</v>
      </c>
      <c r="B39" s="600"/>
      <c r="C39" s="1157">
        <v>15</v>
      </c>
      <c r="D39" s="603"/>
      <c r="E39" s="656">
        <v>15</v>
      </c>
      <c r="F39" s="1486"/>
      <c r="G39" s="597"/>
      <c r="H39" s="1486"/>
      <c r="I39" s="597"/>
      <c r="J39" s="1486"/>
      <c r="K39" s="597"/>
      <c r="L39" s="1486"/>
      <c r="M39" s="597"/>
      <c r="N39" s="1486"/>
    </row>
    <row r="40" spans="1:14" ht="18.95" customHeight="1">
      <c r="A40" s="606" t="s">
        <v>49</v>
      </c>
      <c r="B40" s="604"/>
      <c r="C40" s="994">
        <v>13006.200737839103</v>
      </c>
      <c r="D40" s="1478"/>
      <c r="E40" s="605">
        <v>12107.248124666472</v>
      </c>
      <c r="F40" s="1486"/>
      <c r="G40" s="597"/>
      <c r="H40" s="1486"/>
      <c r="I40" s="597"/>
      <c r="J40" s="1486"/>
      <c r="K40" s="597"/>
      <c r="L40" s="1486"/>
      <c r="M40" s="597"/>
      <c r="N40" s="1486"/>
    </row>
    <row r="41" spans="1:14" ht="18.95" customHeight="1">
      <c r="A41" s="606" t="s">
        <v>48</v>
      </c>
      <c r="B41" s="604"/>
      <c r="C41" s="995"/>
      <c r="D41" s="1478"/>
      <c r="E41" s="605"/>
      <c r="F41" s="1486"/>
      <c r="G41" s="597"/>
      <c r="H41" s="1486"/>
      <c r="I41" s="597"/>
      <c r="J41" s="1486"/>
      <c r="K41" s="597"/>
      <c r="L41" s="1486"/>
      <c r="M41" s="597"/>
      <c r="N41" s="1486"/>
    </row>
    <row r="42" spans="1:14" ht="18.95" customHeight="1">
      <c r="A42" s="602" t="s">
        <v>217</v>
      </c>
      <c r="B42" s="600"/>
      <c r="C42" s="1472">
        <v>277</v>
      </c>
      <c r="D42" s="1478"/>
      <c r="E42" s="601">
        <v>277</v>
      </c>
      <c r="F42" s="1486"/>
      <c r="G42" s="597"/>
      <c r="H42" s="1486"/>
      <c r="I42" s="597"/>
      <c r="J42" s="1486"/>
      <c r="K42" s="597"/>
      <c r="L42" s="1486"/>
      <c r="M42" s="597"/>
      <c r="N42" s="1486"/>
    </row>
    <row r="43" spans="1:14" ht="18.95" customHeight="1">
      <c r="A43" s="602" t="s">
        <v>47</v>
      </c>
      <c r="B43" s="604"/>
      <c r="C43" s="994">
        <v>31283</v>
      </c>
      <c r="D43" s="1478"/>
      <c r="E43" s="605">
        <v>31135</v>
      </c>
      <c r="F43" s="1486"/>
      <c r="G43" s="597"/>
      <c r="H43" s="1486"/>
      <c r="I43" s="597"/>
      <c r="J43" s="1486"/>
      <c r="K43" s="597"/>
      <c r="L43" s="1486"/>
      <c r="M43" s="597"/>
      <c r="N43" s="1486"/>
    </row>
    <row r="44" spans="1:14" ht="18.95" customHeight="1">
      <c r="A44" s="602" t="s">
        <v>46</v>
      </c>
      <c r="B44" s="604"/>
      <c r="C44" s="994">
        <v>4981</v>
      </c>
      <c r="D44" s="1478"/>
      <c r="E44" s="605">
        <v>4869</v>
      </c>
      <c r="F44" s="1486"/>
      <c r="G44" s="597"/>
      <c r="H44" s="1486"/>
      <c r="I44" s="597"/>
      <c r="J44" s="1486"/>
      <c r="K44" s="597"/>
      <c r="L44" s="1486"/>
      <c r="M44" s="597"/>
      <c r="N44" s="1486"/>
    </row>
    <row r="45" spans="1:14" ht="18.95" customHeight="1">
      <c r="A45" s="602" t="s">
        <v>196</v>
      </c>
      <c r="B45" s="600"/>
      <c r="C45" s="1472">
        <v>1227</v>
      </c>
      <c r="D45" s="603"/>
      <c r="E45" s="601">
        <v>1278</v>
      </c>
      <c r="F45" s="1486"/>
      <c r="G45" s="597"/>
      <c r="H45" s="1486"/>
      <c r="I45" s="597"/>
      <c r="J45" s="1486"/>
      <c r="K45" s="597"/>
      <c r="L45" s="1486"/>
      <c r="M45" s="597"/>
      <c r="N45" s="1486"/>
    </row>
    <row r="46" spans="1:14" ht="18.95" customHeight="1">
      <c r="A46" s="602" t="s">
        <v>45</v>
      </c>
      <c r="B46" s="600"/>
      <c r="C46" s="1474">
        <v>1421</v>
      </c>
      <c r="D46" s="603"/>
      <c r="E46" s="610">
        <v>1717</v>
      </c>
      <c r="F46" s="1486"/>
      <c r="G46" s="597"/>
      <c r="H46" s="1486"/>
      <c r="I46" s="597"/>
      <c r="J46" s="1486"/>
      <c r="K46" s="597"/>
      <c r="L46" s="1486"/>
      <c r="M46" s="597"/>
      <c r="N46" s="1486"/>
    </row>
    <row r="47" spans="1:14" ht="18.95" customHeight="1">
      <c r="A47" s="606" t="s">
        <v>44</v>
      </c>
      <c r="B47" s="604"/>
      <c r="C47" s="1475">
        <v>39189</v>
      </c>
      <c r="D47" s="603"/>
      <c r="E47" s="656">
        <v>39276</v>
      </c>
      <c r="F47" s="1486"/>
      <c r="G47" s="597"/>
      <c r="H47" s="1486"/>
      <c r="I47" s="597"/>
      <c r="J47" s="1486"/>
      <c r="K47" s="597"/>
      <c r="L47" s="1486"/>
      <c r="M47" s="597"/>
      <c r="N47" s="1486"/>
    </row>
    <row r="48" spans="1:14" ht="18.95" customHeight="1">
      <c r="A48" s="606" t="s">
        <v>43</v>
      </c>
      <c r="B48" s="600"/>
      <c r="C48" s="1474">
        <v>52195.200737839099</v>
      </c>
      <c r="D48" s="603"/>
      <c r="E48" s="610">
        <v>51383.248124666468</v>
      </c>
      <c r="F48" s="1486"/>
      <c r="G48" s="597"/>
      <c r="H48" s="1486"/>
      <c r="I48" s="597"/>
      <c r="J48" s="1486"/>
      <c r="K48" s="597"/>
      <c r="L48" s="1486"/>
      <c r="M48" s="597"/>
      <c r="N48" s="1486"/>
    </row>
    <row r="49" spans="1:14" ht="9" customHeight="1">
      <c r="A49" s="614" t="s">
        <v>33</v>
      </c>
      <c r="B49" s="603"/>
      <c r="C49" s="1479"/>
      <c r="D49" s="603"/>
      <c r="E49" s="608"/>
      <c r="F49" s="1486"/>
      <c r="G49" s="597"/>
      <c r="H49" s="1486"/>
      <c r="I49" s="597"/>
      <c r="J49" s="1486"/>
      <c r="K49" s="597"/>
      <c r="L49" s="1486"/>
      <c r="M49" s="597"/>
      <c r="N49" s="1486"/>
    </row>
    <row r="50" spans="1:14" ht="18.95" customHeight="1">
      <c r="A50" s="614" t="s">
        <v>42</v>
      </c>
      <c r="B50" s="603"/>
      <c r="C50" s="1479"/>
      <c r="D50" s="603"/>
      <c r="E50" s="608"/>
      <c r="F50" s="1486"/>
      <c r="G50" s="597"/>
      <c r="H50" s="1486"/>
      <c r="I50" s="597"/>
      <c r="J50" s="1486"/>
      <c r="K50" s="597"/>
      <c r="L50" s="1486"/>
      <c r="M50" s="597"/>
      <c r="N50" s="1486"/>
    </row>
    <row r="51" spans="1:14" ht="18.95" customHeight="1">
      <c r="A51" s="606" t="s">
        <v>41</v>
      </c>
      <c r="B51" s="603"/>
      <c r="C51" s="1479"/>
      <c r="D51" s="603"/>
      <c r="E51" s="608"/>
      <c r="F51" s="1486"/>
      <c r="G51" s="597"/>
      <c r="H51" s="1486"/>
      <c r="I51" s="597"/>
      <c r="J51" s="1486"/>
      <c r="K51" s="597"/>
      <c r="L51" s="1486"/>
      <c r="M51" s="597"/>
      <c r="N51" s="1486"/>
    </row>
    <row r="52" spans="1:14" ht="18.95" customHeight="1">
      <c r="A52" s="602" t="s">
        <v>40</v>
      </c>
      <c r="B52" s="604"/>
      <c r="C52" s="604">
        <v>3614</v>
      </c>
      <c r="D52" s="603"/>
      <c r="E52" s="605">
        <v>3667</v>
      </c>
      <c r="F52" s="1486"/>
      <c r="G52" s="597"/>
      <c r="H52" s="1486"/>
      <c r="I52" s="597"/>
      <c r="J52" s="1486"/>
      <c r="K52" s="597"/>
      <c r="L52" s="1486"/>
      <c r="M52" s="597"/>
      <c r="N52" s="1486"/>
    </row>
    <row r="53" spans="1:14" ht="18.95" customHeight="1">
      <c r="A53" s="602" t="s">
        <v>39</v>
      </c>
      <c r="B53" s="604"/>
      <c r="C53" s="604">
        <v>20859</v>
      </c>
      <c r="D53" s="603"/>
      <c r="E53" s="605">
        <v>20859</v>
      </c>
      <c r="F53" s="1486"/>
      <c r="G53" s="597"/>
      <c r="H53" s="1486"/>
      <c r="I53" s="597"/>
      <c r="J53" s="1486"/>
      <c r="K53" s="597"/>
      <c r="L53" s="1486"/>
      <c r="M53" s="597"/>
      <c r="N53" s="1486"/>
    </row>
    <row r="54" spans="1:14" ht="18.95" customHeight="1">
      <c r="A54" s="602" t="s">
        <v>38</v>
      </c>
      <c r="B54" s="604"/>
      <c r="C54" s="995">
        <v>1241</v>
      </c>
      <c r="D54" s="603"/>
      <c r="E54" s="605">
        <v>1258</v>
      </c>
      <c r="F54" s="597"/>
      <c r="G54" s="597"/>
      <c r="H54" s="597"/>
      <c r="I54" s="597"/>
      <c r="J54" s="597"/>
      <c r="K54" s="597"/>
      <c r="L54" s="597"/>
      <c r="M54" s="597"/>
      <c r="N54" s="597"/>
    </row>
    <row r="55" spans="1:14" ht="18.95" customHeight="1">
      <c r="A55" s="602" t="s">
        <v>404</v>
      </c>
      <c r="B55" s="600"/>
      <c r="C55" s="994">
        <v>46</v>
      </c>
      <c r="D55" s="603"/>
      <c r="E55" s="601">
        <v>-42</v>
      </c>
      <c r="F55" s="597"/>
      <c r="G55" s="597"/>
      <c r="H55" s="597"/>
      <c r="I55" s="597"/>
      <c r="J55" s="597"/>
      <c r="K55" s="597"/>
      <c r="L55" s="597"/>
      <c r="M55" s="597"/>
      <c r="N55" s="597"/>
    </row>
    <row r="56" spans="1:14" ht="18.95" customHeight="1">
      <c r="A56" s="602" t="s">
        <v>37</v>
      </c>
      <c r="B56" s="600"/>
      <c r="C56" s="1474">
        <v>-5711</v>
      </c>
      <c r="D56" s="603"/>
      <c r="E56" s="610">
        <v>-5513</v>
      </c>
      <c r="F56" s="597"/>
      <c r="G56" s="597"/>
      <c r="H56" s="597"/>
      <c r="I56" s="597"/>
      <c r="J56" s="597"/>
      <c r="K56" s="597"/>
      <c r="L56" s="597"/>
      <c r="M56" s="597"/>
      <c r="N56" s="597"/>
    </row>
    <row r="57" spans="1:14" ht="18.95" customHeight="1">
      <c r="A57" s="606" t="s">
        <v>188</v>
      </c>
      <c r="B57" s="600"/>
      <c r="C57" s="994">
        <v>20049</v>
      </c>
      <c r="D57" s="603"/>
      <c r="E57" s="601">
        <v>20229</v>
      </c>
      <c r="F57" s="597"/>
      <c r="G57" s="597"/>
      <c r="H57" s="597"/>
      <c r="I57" s="597"/>
      <c r="J57" s="597"/>
      <c r="K57" s="597"/>
      <c r="L57" s="597"/>
      <c r="M57" s="597"/>
      <c r="N57" s="597"/>
    </row>
    <row r="58" spans="1:14" ht="18.95" customHeight="1">
      <c r="A58" s="606" t="s">
        <v>36</v>
      </c>
      <c r="B58" s="600"/>
      <c r="C58" s="1480">
        <v>323</v>
      </c>
      <c r="D58" s="603"/>
      <c r="E58" s="609">
        <v>328</v>
      </c>
      <c r="F58" s="597"/>
      <c r="G58" s="597"/>
      <c r="H58" s="597"/>
      <c r="I58" s="597"/>
      <c r="J58" s="597"/>
      <c r="K58" s="597"/>
      <c r="L58" s="597"/>
      <c r="M58" s="597"/>
      <c r="N58" s="597"/>
    </row>
    <row r="59" spans="1:14" ht="18.95" customHeight="1">
      <c r="A59" s="1465" t="s">
        <v>35</v>
      </c>
      <c r="B59" s="600"/>
      <c r="C59" s="996">
        <v>20372</v>
      </c>
      <c r="D59" s="603"/>
      <c r="E59" s="607">
        <v>20557</v>
      </c>
      <c r="F59" s="597"/>
      <c r="G59" s="597"/>
      <c r="H59" s="597"/>
      <c r="I59" s="597"/>
      <c r="J59" s="597"/>
      <c r="K59" s="597"/>
      <c r="L59" s="597"/>
      <c r="M59" s="597"/>
      <c r="N59" s="597"/>
    </row>
    <row r="60" spans="1:14" ht="21.75" customHeight="1" thickBot="1">
      <c r="A60" s="1464" t="s">
        <v>34</v>
      </c>
      <c r="B60" s="1466"/>
      <c r="C60" s="1481">
        <v>72567.200737839099</v>
      </c>
      <c r="D60" s="603"/>
      <c r="E60" s="657">
        <v>71940.248124666468</v>
      </c>
      <c r="F60" s="597"/>
      <c r="G60" s="597"/>
      <c r="H60" s="597"/>
      <c r="I60" s="597"/>
      <c r="J60" s="597"/>
      <c r="K60" s="597"/>
      <c r="L60" s="597"/>
      <c r="M60" s="597"/>
      <c r="N60" s="597"/>
    </row>
    <row r="61" spans="1:14" ht="23.25" customHeight="1" thickBot="1">
      <c r="A61" s="1464" t="s">
        <v>87</v>
      </c>
      <c r="B61" s="1467"/>
      <c r="C61" s="1147">
        <v>912.3</v>
      </c>
      <c r="D61" s="603"/>
      <c r="E61" s="658">
        <v>912.3</v>
      </c>
      <c r="F61" s="597"/>
      <c r="G61" s="597"/>
      <c r="H61" s="597"/>
      <c r="I61" s="597"/>
      <c r="J61" s="597"/>
      <c r="K61" s="597"/>
      <c r="L61" s="597"/>
      <c r="M61" s="597"/>
      <c r="N61" s="597"/>
    </row>
    <row r="62" spans="1:14" ht="15.75" customHeight="1">
      <c r="A62" s="1489"/>
      <c r="B62" s="1489"/>
      <c r="C62" s="597"/>
      <c r="D62" s="597"/>
      <c r="E62" s="597"/>
      <c r="F62" s="597"/>
      <c r="G62" s="597"/>
      <c r="H62" s="597"/>
      <c r="I62" s="597"/>
      <c r="J62" s="597"/>
      <c r="K62" s="597"/>
      <c r="L62" s="597"/>
      <c r="M62" s="597"/>
      <c r="N62" s="597"/>
    </row>
    <row r="63" spans="1:14">
      <c r="A63" s="1573"/>
      <c r="B63" s="1573"/>
      <c r="C63" s="1573"/>
      <c r="D63" s="1573"/>
      <c r="E63" s="1573"/>
    </row>
  </sheetData>
  <mergeCells count="1">
    <mergeCell ref="A63:E63"/>
  </mergeCells>
  <printOptions horizontalCentered="1"/>
  <pageMargins left="0.51181102362204722" right="0.51181102362204722" top="0.51181102362204722" bottom="0.51181102362204722" header="0.51181102362204722" footer="0.51181102362204722"/>
  <pageSetup scale="45" firstPageNumber="2" orientation="landscape" useFirstPageNumber="1" r:id="rId1"/>
  <headerFooter scaleWithDoc="0">
    <oddFooter>&amp;R&amp;"Helvetica,Regular"&amp;7BCE Supplementary Financial Information - First Quarter 2024 Page 11</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6625"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6625" r:id="rId7" name="FPMExcelClientSheetOptionstb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163"/>
  <sheetViews>
    <sheetView showGridLines="0" view="pageBreakPreview" zoomScale="70" zoomScaleNormal="70" zoomScaleSheetLayoutView="70" workbookViewId="0"/>
  </sheetViews>
  <sheetFormatPr defaultColWidth="9.140625" defaultRowHeight="16.5"/>
  <cols>
    <col min="1" max="1" width="155.85546875" style="491" customWidth="1"/>
    <col min="2" max="2" width="16.7109375" style="1491" customWidth="1"/>
    <col min="3" max="3" width="1.85546875" style="1491" customWidth="1"/>
    <col min="4" max="4" width="16.7109375" style="1491" customWidth="1"/>
    <col min="5" max="5" width="1.5703125" style="1491" customWidth="1"/>
    <col min="6" max="6" width="16.7109375" style="1491" customWidth="1"/>
    <col min="7" max="9" width="9.140625" style="491" customWidth="1"/>
    <col min="10" max="10" width="0.140625" style="491" customWidth="1"/>
    <col min="11" max="13" width="9.140625" style="491" customWidth="1"/>
    <col min="14" max="16384" width="9.140625" style="491"/>
  </cols>
  <sheetData>
    <row r="1" spans="1:8" ht="23.25">
      <c r="A1" s="1490"/>
      <c r="F1" s="1049" t="s">
        <v>24</v>
      </c>
    </row>
    <row r="2" spans="1:8" ht="23.25">
      <c r="A2" s="1490"/>
      <c r="F2" s="1183" t="s">
        <v>349</v>
      </c>
    </row>
    <row r="3" spans="1:8" ht="24.75" customHeight="1" thickBot="1">
      <c r="A3" s="1490"/>
      <c r="B3" s="402"/>
      <c r="C3" s="402"/>
      <c r="D3" s="402"/>
      <c r="E3" s="402"/>
      <c r="F3" s="402"/>
    </row>
    <row r="4" spans="1:8" ht="20.25" customHeight="1" thickTop="1">
      <c r="A4" s="101"/>
      <c r="B4" s="1492" t="s">
        <v>180</v>
      </c>
      <c r="C4" s="90"/>
      <c r="D4" s="91" t="s">
        <v>180</v>
      </c>
      <c r="E4" s="101"/>
      <c r="F4" s="1159"/>
    </row>
    <row r="5" spans="1:8" ht="20.25" customHeight="1" thickBot="1">
      <c r="A5" s="1493" t="s">
        <v>79</v>
      </c>
      <c r="B5" s="1494">
        <v>2024</v>
      </c>
      <c r="C5" s="1495"/>
      <c r="D5" s="1496">
        <v>2023</v>
      </c>
      <c r="E5" s="91"/>
      <c r="F5" s="1496" t="s">
        <v>32</v>
      </c>
    </row>
    <row r="6" spans="1:8" ht="9.75" customHeight="1">
      <c r="A6" s="79"/>
      <c r="B6" s="1497"/>
      <c r="C6" s="101"/>
      <c r="D6" s="101"/>
      <c r="E6" s="1498"/>
      <c r="F6" s="1498"/>
    </row>
    <row r="7" spans="1:8" ht="20.25">
      <c r="A7" s="109" t="s">
        <v>89</v>
      </c>
      <c r="B7" s="1499">
        <v>457</v>
      </c>
      <c r="C7" s="1500"/>
      <c r="D7" s="526">
        <v>788</v>
      </c>
      <c r="E7" s="103"/>
      <c r="F7" s="72">
        <v>-331</v>
      </c>
      <c r="G7" s="1120"/>
      <c r="H7" s="1120"/>
    </row>
    <row r="8" spans="1:8" ht="20.25">
      <c r="A8" s="1501" t="s">
        <v>288</v>
      </c>
      <c r="B8" s="1499"/>
      <c r="C8" s="78"/>
      <c r="D8" s="103"/>
      <c r="E8" s="103"/>
      <c r="F8" s="103"/>
      <c r="G8" s="1120"/>
      <c r="H8" s="1120"/>
    </row>
    <row r="9" spans="1:8" ht="20.25">
      <c r="A9" s="646" t="s">
        <v>22</v>
      </c>
      <c r="B9" s="1155">
        <v>229</v>
      </c>
      <c r="C9" s="78"/>
      <c r="D9" s="526">
        <v>49</v>
      </c>
      <c r="E9" s="103"/>
      <c r="F9" s="526">
        <v>180</v>
      </c>
      <c r="G9" s="1120"/>
      <c r="H9" s="1120"/>
    </row>
    <row r="10" spans="1:8" ht="20.25">
      <c r="A10" s="646" t="s">
        <v>21</v>
      </c>
      <c r="B10" s="1155">
        <v>1262</v>
      </c>
      <c r="C10" s="78"/>
      <c r="D10" s="526">
        <v>1201</v>
      </c>
      <c r="E10" s="103"/>
      <c r="F10" s="526">
        <v>61</v>
      </c>
      <c r="G10" s="1120"/>
      <c r="H10" s="1120"/>
    </row>
    <row r="11" spans="1:8" ht="20.25">
      <c r="A11" s="646" t="s">
        <v>181</v>
      </c>
      <c r="B11" s="1155">
        <v>44</v>
      </c>
      <c r="C11" s="78"/>
      <c r="D11" s="526">
        <v>31</v>
      </c>
      <c r="E11" s="103"/>
      <c r="F11" s="526">
        <v>13</v>
      </c>
      <c r="G11" s="1120"/>
      <c r="H11" s="1120"/>
    </row>
    <row r="12" spans="1:8" ht="20.25">
      <c r="A12" s="646" t="s">
        <v>19</v>
      </c>
      <c r="B12" s="1155">
        <v>384</v>
      </c>
      <c r="C12" s="78"/>
      <c r="D12" s="526">
        <v>330</v>
      </c>
      <c r="E12" s="103"/>
      <c r="F12" s="526">
        <v>54</v>
      </c>
      <c r="G12" s="1120"/>
      <c r="H12" s="1120"/>
    </row>
    <row r="13" spans="1:8" ht="20.25">
      <c r="A13" s="646" t="s">
        <v>235</v>
      </c>
      <c r="B13" s="1155">
        <v>13</v>
      </c>
      <c r="C13" s="78"/>
      <c r="D13" s="526">
        <v>34</v>
      </c>
      <c r="E13" s="103"/>
      <c r="F13" s="526">
        <v>-21</v>
      </c>
      <c r="G13" s="1120"/>
      <c r="H13" s="1120"/>
    </row>
    <row r="14" spans="1:8" ht="20.25">
      <c r="A14" s="646" t="s">
        <v>407</v>
      </c>
      <c r="B14" s="1155">
        <v>6</v>
      </c>
      <c r="C14" s="78"/>
      <c r="D14" s="526">
        <v>0</v>
      </c>
      <c r="E14" s="103"/>
      <c r="F14" s="526">
        <v>6</v>
      </c>
      <c r="G14" s="1120"/>
      <c r="H14" s="1120"/>
    </row>
    <row r="15" spans="1:8" ht="20.25">
      <c r="A15" s="646" t="s">
        <v>18</v>
      </c>
      <c r="B15" s="1155">
        <v>166</v>
      </c>
      <c r="C15" s="78"/>
      <c r="D15" s="526">
        <v>270</v>
      </c>
      <c r="E15" s="103"/>
      <c r="F15" s="526">
        <v>-104</v>
      </c>
      <c r="G15" s="1120"/>
      <c r="H15" s="1120"/>
    </row>
    <row r="16" spans="1:8" ht="20.25">
      <c r="A16" s="646" t="s">
        <v>17</v>
      </c>
      <c r="B16" s="1155">
        <v>-18</v>
      </c>
      <c r="C16" s="78"/>
      <c r="D16" s="526">
        <v>-15</v>
      </c>
      <c r="E16" s="103"/>
      <c r="F16" s="526">
        <v>-3</v>
      </c>
      <c r="G16" s="1120"/>
      <c r="H16" s="1120"/>
    </row>
    <row r="17" spans="1:8" ht="20.25">
      <c r="A17" s="646" t="s">
        <v>16</v>
      </c>
      <c r="B17" s="1155">
        <v>-16</v>
      </c>
      <c r="C17" s="78"/>
      <c r="D17" s="526">
        <v>-15</v>
      </c>
      <c r="E17" s="103"/>
      <c r="F17" s="526">
        <v>-1</v>
      </c>
      <c r="G17" s="1120"/>
      <c r="H17" s="1120"/>
    </row>
    <row r="18" spans="1:8" ht="20.25">
      <c r="A18" s="646" t="s">
        <v>15</v>
      </c>
      <c r="B18" s="1155">
        <v>-46</v>
      </c>
      <c r="C18" s="78"/>
      <c r="D18" s="526">
        <v>-25</v>
      </c>
      <c r="E18" s="103"/>
      <c r="F18" s="526">
        <v>-21</v>
      </c>
      <c r="G18" s="1120"/>
      <c r="H18" s="1120"/>
    </row>
    <row r="19" spans="1:8" ht="20.25">
      <c r="A19" s="646" t="s">
        <v>14</v>
      </c>
      <c r="B19" s="1155">
        <v>-448</v>
      </c>
      <c r="C19" s="78"/>
      <c r="D19" s="526">
        <v>-439</v>
      </c>
      <c r="E19" s="103"/>
      <c r="F19" s="526">
        <v>-9</v>
      </c>
      <c r="G19" s="1120"/>
      <c r="H19" s="1120"/>
    </row>
    <row r="20" spans="1:8" ht="20.25">
      <c r="A20" s="646" t="s">
        <v>13</v>
      </c>
      <c r="B20" s="1155">
        <v>-335</v>
      </c>
      <c r="C20" s="78"/>
      <c r="D20" s="526">
        <v>-164</v>
      </c>
      <c r="E20" s="103"/>
      <c r="F20" s="526">
        <v>-171</v>
      </c>
      <c r="G20" s="1120"/>
      <c r="H20" s="1120"/>
    </row>
    <row r="21" spans="1:8" ht="20.25">
      <c r="A21" s="646" t="s">
        <v>187</v>
      </c>
      <c r="B21" s="1155">
        <v>-15</v>
      </c>
      <c r="C21" s="78"/>
      <c r="D21" s="526">
        <v>0</v>
      </c>
      <c r="E21" s="103"/>
      <c r="F21" s="526">
        <v>-15</v>
      </c>
      <c r="G21" s="1120"/>
      <c r="H21" s="1120"/>
    </row>
    <row r="22" spans="1:8" ht="20.25">
      <c r="A22" s="646" t="s">
        <v>238</v>
      </c>
      <c r="B22" s="1155">
        <v>28</v>
      </c>
      <c r="C22" s="78"/>
      <c r="D22" s="526">
        <v>45</v>
      </c>
      <c r="E22" s="103"/>
      <c r="F22" s="526">
        <v>-17</v>
      </c>
      <c r="G22" s="1120"/>
      <c r="H22" s="1120"/>
    </row>
    <row r="23" spans="1:8" ht="20.25">
      <c r="A23" s="646" t="s">
        <v>240</v>
      </c>
      <c r="B23" s="1155">
        <v>57</v>
      </c>
      <c r="C23" s="78"/>
      <c r="D23" s="526">
        <v>41</v>
      </c>
      <c r="E23" s="103"/>
      <c r="F23" s="526">
        <v>16</v>
      </c>
      <c r="G23" s="1120"/>
      <c r="H23" s="1120"/>
    </row>
    <row r="24" spans="1:8" ht="20.25" customHeight="1" thickBot="1">
      <c r="A24" s="646" t="s">
        <v>12</v>
      </c>
      <c r="B24" s="1155">
        <v>-636</v>
      </c>
      <c r="C24" s="78"/>
      <c r="D24" s="526">
        <v>-884</v>
      </c>
      <c r="E24" s="103"/>
      <c r="F24" s="526">
        <v>248</v>
      </c>
      <c r="G24" s="1120"/>
      <c r="H24" s="1120"/>
    </row>
    <row r="25" spans="1:8" ht="20.25">
      <c r="A25" s="647" t="s">
        <v>11</v>
      </c>
      <c r="B25" s="1156">
        <v>1132</v>
      </c>
      <c r="C25" s="1502"/>
      <c r="D25" s="1503">
        <v>1247</v>
      </c>
      <c r="E25" s="103"/>
      <c r="F25" s="1503">
        <v>-115</v>
      </c>
      <c r="G25" s="1120"/>
      <c r="H25" s="1120"/>
    </row>
    <row r="26" spans="1:8" ht="20.25">
      <c r="A26" s="646" t="s">
        <v>10</v>
      </c>
      <c r="B26" s="1155">
        <v>-1002</v>
      </c>
      <c r="C26" s="78"/>
      <c r="D26" s="526">
        <v>-1086</v>
      </c>
      <c r="E26" s="103"/>
      <c r="F26" s="526">
        <v>84</v>
      </c>
      <c r="G26" s="1120"/>
      <c r="H26" s="1120"/>
    </row>
    <row r="27" spans="1:8" ht="20.25">
      <c r="A27" s="646" t="s">
        <v>9</v>
      </c>
      <c r="B27" s="1155">
        <v>-46</v>
      </c>
      <c r="C27" s="78"/>
      <c r="D27" s="526">
        <v>-55</v>
      </c>
      <c r="E27" s="103"/>
      <c r="F27" s="526">
        <v>9</v>
      </c>
      <c r="G27" s="1120"/>
      <c r="H27" s="1120"/>
    </row>
    <row r="28" spans="1:8" ht="20.25">
      <c r="A28" s="646" t="s">
        <v>182</v>
      </c>
      <c r="B28" s="1155">
        <v>-14</v>
      </c>
      <c r="C28" s="78"/>
      <c r="D28" s="526">
        <v>-21</v>
      </c>
      <c r="E28" s="103"/>
      <c r="F28" s="526">
        <v>7</v>
      </c>
      <c r="G28" s="1120"/>
      <c r="H28" s="1120"/>
    </row>
    <row r="29" spans="1:8" ht="21" thickBot="1">
      <c r="A29" s="646" t="s">
        <v>187</v>
      </c>
      <c r="B29" s="1155">
        <v>15</v>
      </c>
      <c r="C29" s="103"/>
      <c r="D29" s="526">
        <v>0</v>
      </c>
      <c r="E29" s="103"/>
      <c r="F29" s="526">
        <v>15</v>
      </c>
      <c r="G29" s="1120"/>
      <c r="H29" s="1120"/>
    </row>
    <row r="30" spans="1:8" ht="18.75" customHeight="1">
      <c r="A30" s="1504" t="s">
        <v>192</v>
      </c>
      <c r="B30" s="1156">
        <v>85</v>
      </c>
      <c r="C30" s="1505"/>
      <c r="D30" s="1503">
        <v>85</v>
      </c>
      <c r="E30" s="103"/>
      <c r="F30" s="1503">
        <v>0</v>
      </c>
      <c r="G30" s="1120"/>
      <c r="H30" s="1120"/>
    </row>
    <row r="31" spans="1:8" ht="20.25">
      <c r="A31" s="646" t="s">
        <v>8</v>
      </c>
      <c r="B31" s="1155">
        <v>-82</v>
      </c>
      <c r="C31" s="78"/>
      <c r="D31" s="526">
        <v>-25</v>
      </c>
      <c r="E31" s="103"/>
      <c r="F31" s="526">
        <v>-57</v>
      </c>
      <c r="G31" s="1120"/>
      <c r="H31" s="1120"/>
    </row>
    <row r="32" spans="1:8" ht="20.25">
      <c r="A32" s="646" t="s">
        <v>187</v>
      </c>
      <c r="B32" s="1155">
        <v>-15</v>
      </c>
      <c r="C32" s="78"/>
      <c r="D32" s="526">
        <v>0</v>
      </c>
      <c r="E32" s="103"/>
      <c r="F32" s="526">
        <v>-15</v>
      </c>
      <c r="G32" s="1120"/>
      <c r="H32" s="1120"/>
    </row>
    <row r="33" spans="1:8" ht="20.25">
      <c r="A33" s="646" t="s">
        <v>379</v>
      </c>
      <c r="B33" s="1155">
        <v>300</v>
      </c>
      <c r="C33" s="78"/>
      <c r="D33" s="526">
        <v>0</v>
      </c>
      <c r="E33" s="103"/>
      <c r="F33" s="526">
        <v>300</v>
      </c>
      <c r="G33" s="1120"/>
      <c r="H33" s="1120"/>
    </row>
    <row r="34" spans="1:8" ht="20.25">
      <c r="A34" s="646" t="s">
        <v>304</v>
      </c>
      <c r="B34" s="1506">
        <v>-104</v>
      </c>
      <c r="C34" s="78"/>
      <c r="D34" s="526">
        <v>-11</v>
      </c>
      <c r="E34" s="103"/>
      <c r="F34" s="526">
        <v>-93</v>
      </c>
      <c r="G34" s="1120"/>
      <c r="H34" s="1120"/>
    </row>
    <row r="35" spans="1:8" ht="20.25">
      <c r="A35" s="646" t="s">
        <v>6</v>
      </c>
      <c r="B35" s="1155">
        <v>-10</v>
      </c>
      <c r="C35" s="78"/>
      <c r="D35" s="526">
        <v>31</v>
      </c>
      <c r="E35" s="103"/>
      <c r="F35" s="526">
        <v>-41</v>
      </c>
      <c r="G35" s="1120"/>
      <c r="H35" s="1120"/>
    </row>
    <row r="36" spans="1:8" ht="20.25">
      <c r="A36" s="646" t="s">
        <v>405</v>
      </c>
      <c r="B36" s="1155">
        <v>979</v>
      </c>
      <c r="C36" s="78"/>
      <c r="D36" s="542">
        <v>-83</v>
      </c>
      <c r="E36" s="103"/>
      <c r="F36" s="526">
        <v>1062</v>
      </c>
      <c r="G36" s="1120"/>
      <c r="H36" s="1120"/>
    </row>
    <row r="37" spans="1:8" ht="20.25">
      <c r="A37" s="646" t="s">
        <v>377</v>
      </c>
      <c r="B37" s="1155">
        <v>0</v>
      </c>
      <c r="C37" s="78"/>
      <c r="D37" s="542">
        <v>500</v>
      </c>
      <c r="E37" s="103"/>
      <c r="F37" s="526">
        <v>-500</v>
      </c>
      <c r="G37" s="1120"/>
      <c r="H37" s="1120"/>
    </row>
    <row r="38" spans="1:8" ht="20.25">
      <c r="A38" s="646" t="s">
        <v>5</v>
      </c>
      <c r="B38" s="1155">
        <v>2191</v>
      </c>
      <c r="C38" s="78"/>
      <c r="D38" s="526">
        <v>1504</v>
      </c>
      <c r="E38" s="103"/>
      <c r="F38" s="526">
        <v>687</v>
      </c>
      <c r="G38" s="1120"/>
      <c r="H38" s="1120"/>
    </row>
    <row r="39" spans="1:8" ht="20.25">
      <c r="A39" s="646" t="s">
        <v>4</v>
      </c>
      <c r="B39" s="1155">
        <v>-2113</v>
      </c>
      <c r="C39" s="78"/>
      <c r="D39" s="526">
        <v>-299</v>
      </c>
      <c r="E39" s="103"/>
      <c r="F39" s="526">
        <v>-1814</v>
      </c>
      <c r="G39" s="1120"/>
      <c r="H39" s="1120"/>
    </row>
    <row r="40" spans="1:8" s="1121" customFormat="1" ht="20.25">
      <c r="A40" s="646" t="s">
        <v>360</v>
      </c>
      <c r="B40" s="1155">
        <v>0</v>
      </c>
      <c r="C40" s="78"/>
      <c r="D40" s="526">
        <v>-149</v>
      </c>
      <c r="E40" s="103"/>
      <c r="F40" s="526">
        <v>149</v>
      </c>
      <c r="G40" s="1120"/>
      <c r="H40" s="1120"/>
    </row>
    <row r="41" spans="1:8" ht="20.25">
      <c r="A41" s="646" t="s">
        <v>2</v>
      </c>
      <c r="B41" s="1155">
        <v>0</v>
      </c>
      <c r="C41" s="78"/>
      <c r="D41" s="526">
        <v>10</v>
      </c>
      <c r="E41" s="103"/>
      <c r="F41" s="526">
        <v>-10</v>
      </c>
      <c r="G41" s="1120"/>
      <c r="H41" s="1120"/>
    </row>
    <row r="42" spans="1:8" ht="20.25">
      <c r="A42" s="646" t="s">
        <v>225</v>
      </c>
      <c r="B42" s="1155">
        <v>-104</v>
      </c>
      <c r="C42" s="78"/>
      <c r="D42" s="526">
        <v>-93</v>
      </c>
      <c r="E42" s="103"/>
      <c r="F42" s="526">
        <v>-11</v>
      </c>
      <c r="G42" s="1120"/>
      <c r="H42" s="1120"/>
    </row>
    <row r="43" spans="1:8" ht="20.25">
      <c r="A43" s="646" t="s">
        <v>289</v>
      </c>
      <c r="B43" s="1155">
        <v>-38</v>
      </c>
      <c r="C43" s="78"/>
      <c r="D43" s="526">
        <v>-31</v>
      </c>
      <c r="E43" s="103"/>
      <c r="F43" s="526">
        <v>-7</v>
      </c>
      <c r="G43" s="1120"/>
      <c r="H43" s="1120"/>
    </row>
    <row r="44" spans="1:8" ht="20.25">
      <c r="A44" s="646" t="s">
        <v>3</v>
      </c>
      <c r="B44" s="1155">
        <v>-883</v>
      </c>
      <c r="C44" s="78"/>
      <c r="D44" s="526">
        <v>-839</v>
      </c>
      <c r="E44" s="103"/>
      <c r="F44" s="526">
        <v>-44</v>
      </c>
      <c r="G44" s="1120"/>
      <c r="H44" s="1120"/>
    </row>
    <row r="45" spans="1:8" ht="20.25">
      <c r="A45" s="646" t="s">
        <v>1</v>
      </c>
      <c r="B45" s="1155">
        <v>-18</v>
      </c>
      <c r="C45" s="78"/>
      <c r="D45" s="526">
        <v>-8</v>
      </c>
      <c r="E45" s="103"/>
      <c r="F45" s="526">
        <v>-10</v>
      </c>
      <c r="G45" s="1120"/>
      <c r="H45" s="1120"/>
    </row>
    <row r="46" spans="1:8" ht="18.75" customHeight="1" thickBot="1">
      <c r="A46" s="101"/>
      <c r="B46" s="1507">
        <v>103</v>
      </c>
      <c r="C46" s="1508"/>
      <c r="D46" s="1509">
        <v>507</v>
      </c>
      <c r="E46" s="103"/>
      <c r="F46" s="1510">
        <v>-404</v>
      </c>
      <c r="G46" s="1120"/>
      <c r="H46" s="1120"/>
    </row>
    <row r="47" spans="1:8" ht="20.25">
      <c r="A47" s="648" t="s">
        <v>408</v>
      </c>
      <c r="B47" s="1156">
        <v>242</v>
      </c>
      <c r="C47" s="1505"/>
      <c r="D47" s="1503">
        <v>552</v>
      </c>
      <c r="E47" s="103"/>
      <c r="F47" s="1503">
        <v>-310</v>
      </c>
    </row>
    <row r="48" spans="1:8" ht="20.25">
      <c r="A48" s="101" t="s">
        <v>256</v>
      </c>
      <c r="B48" s="1499">
        <v>547</v>
      </c>
      <c r="C48" s="78"/>
      <c r="D48" s="103">
        <v>99</v>
      </c>
      <c r="E48" s="103"/>
      <c r="F48" s="526">
        <v>448</v>
      </c>
    </row>
    <row r="49" spans="1:6" ht="21" thickBot="1">
      <c r="A49" s="79" t="s">
        <v>257</v>
      </c>
      <c r="B49" s="1511">
        <v>789</v>
      </c>
      <c r="C49" s="1512"/>
      <c r="D49" s="1513">
        <v>651</v>
      </c>
      <c r="E49" s="103"/>
      <c r="F49" s="1510">
        <v>138</v>
      </c>
    </row>
    <row r="50" spans="1:6" ht="21" thickTop="1">
      <c r="A50" s="101" t="s">
        <v>318</v>
      </c>
      <c r="B50" s="1155">
        <v>-54</v>
      </c>
      <c r="C50" s="78"/>
      <c r="D50" s="526">
        <v>40</v>
      </c>
      <c r="E50" s="103"/>
      <c r="F50" s="526">
        <v>-94</v>
      </c>
    </row>
    <row r="51" spans="1:6" ht="20.25">
      <c r="A51" s="101" t="s">
        <v>258</v>
      </c>
      <c r="B51" s="1499">
        <v>225</v>
      </c>
      <c r="C51" s="78"/>
      <c r="D51" s="103">
        <v>50</v>
      </c>
      <c r="E51" s="103"/>
      <c r="F51" s="526">
        <v>175</v>
      </c>
    </row>
    <row r="52" spans="1:6" ht="21" thickBot="1">
      <c r="A52" s="79" t="s">
        <v>259</v>
      </c>
      <c r="B52" s="1511">
        <v>171</v>
      </c>
      <c r="C52" s="1512"/>
      <c r="D52" s="76">
        <v>90</v>
      </c>
      <c r="E52" s="103"/>
      <c r="F52" s="1510">
        <v>81</v>
      </c>
    </row>
    <row r="53" spans="1:6" ht="12" customHeight="1" thickTop="1">
      <c r="A53" s="101"/>
      <c r="B53" s="79"/>
      <c r="C53" s="79"/>
      <c r="D53" s="79"/>
      <c r="E53" s="79"/>
      <c r="F53" s="79"/>
    </row>
    <row r="54" spans="1:6" ht="15" customHeight="1">
      <c r="A54" s="1574"/>
      <c r="B54" s="1574"/>
      <c r="C54" s="1574"/>
      <c r="D54" s="1574"/>
      <c r="E54" s="1574"/>
      <c r="F54" s="1574"/>
    </row>
    <row r="55" spans="1:6" ht="15" customHeight="1">
      <c r="A55" s="1243"/>
      <c r="B55" s="402"/>
      <c r="C55" s="402"/>
      <c r="D55" s="402"/>
      <c r="E55" s="402"/>
      <c r="F55" s="402"/>
    </row>
    <row r="56" spans="1:6" ht="15" customHeight="1">
      <c r="A56" s="108"/>
      <c r="B56" s="402"/>
      <c r="C56" s="402"/>
      <c r="D56" s="402"/>
      <c r="E56" s="402"/>
      <c r="F56" s="402"/>
    </row>
    <row r="57" spans="1:6" ht="29.25" customHeight="1">
      <c r="A57" s="108"/>
      <c r="B57" s="402"/>
      <c r="C57" s="402"/>
      <c r="D57" s="402"/>
      <c r="E57" s="402"/>
      <c r="F57" s="402"/>
    </row>
    <row r="58" spans="1:6" ht="15" customHeight="1">
      <c r="A58" s="1243"/>
      <c r="B58" s="402"/>
      <c r="C58" s="402"/>
      <c r="D58" s="402"/>
      <c r="E58" s="402"/>
      <c r="F58" s="402"/>
    </row>
    <row r="59" spans="1:6" ht="15" customHeight="1">
      <c r="A59" s="108"/>
      <c r="B59" s="402"/>
      <c r="C59" s="402"/>
      <c r="D59" s="402"/>
      <c r="E59" s="402"/>
      <c r="F59" s="402"/>
    </row>
    <row r="60" spans="1:6" ht="15" customHeight="1">
      <c r="A60" s="108"/>
      <c r="B60" s="402"/>
      <c r="C60" s="402"/>
      <c r="D60" s="402"/>
      <c r="E60" s="402"/>
      <c r="F60" s="402"/>
    </row>
    <row r="61" spans="1:6" ht="15" customHeight="1">
      <c r="A61" s="108"/>
      <c r="B61" s="1514"/>
      <c r="C61" s="402"/>
      <c r="D61" s="1514"/>
      <c r="E61" s="402"/>
      <c r="F61" s="402"/>
    </row>
    <row r="62" spans="1:6">
      <c r="A62" s="108"/>
      <c r="B62" s="1514"/>
      <c r="C62" s="402"/>
      <c r="D62" s="1514"/>
      <c r="E62" s="402"/>
      <c r="F62" s="402"/>
    </row>
    <row r="63" spans="1:6">
      <c r="A63" s="108"/>
      <c r="B63" s="1514"/>
      <c r="C63" s="402"/>
      <c r="D63" s="1514"/>
      <c r="E63" s="402"/>
      <c r="F63" s="402"/>
    </row>
    <row r="64" spans="1:6" ht="12.75" customHeight="1">
      <c r="A64" s="108"/>
      <c r="B64" s="402"/>
      <c r="C64" s="402"/>
      <c r="D64" s="402"/>
      <c r="E64" s="402"/>
      <c r="F64" s="402"/>
    </row>
    <row r="65" spans="1:6" ht="12.75" customHeight="1">
      <c r="A65" s="108"/>
      <c r="B65" s="402"/>
      <c r="C65" s="402"/>
      <c r="D65" s="402"/>
      <c r="E65" s="402"/>
      <c r="F65" s="402"/>
    </row>
    <row r="66" spans="1:6" ht="12.75" customHeight="1">
      <c r="A66" s="108"/>
      <c r="B66" s="402"/>
      <c r="C66" s="402"/>
      <c r="D66" s="402"/>
      <c r="E66" s="402"/>
      <c r="F66" s="402"/>
    </row>
    <row r="67" spans="1:6" ht="12.75" customHeight="1">
      <c r="A67" s="108"/>
      <c r="B67" s="402"/>
      <c r="C67" s="402"/>
      <c r="D67" s="402"/>
      <c r="E67" s="402"/>
      <c r="F67" s="402"/>
    </row>
    <row r="68" spans="1:6" ht="12.75" customHeight="1">
      <c r="A68" s="108"/>
      <c r="B68" s="402"/>
      <c r="C68" s="402"/>
      <c r="D68" s="402"/>
      <c r="E68" s="402"/>
      <c r="F68" s="402"/>
    </row>
    <row r="69" spans="1:6" ht="12.75" customHeight="1">
      <c r="A69" s="108"/>
      <c r="B69" s="402"/>
      <c r="C69" s="402"/>
      <c r="D69" s="402"/>
      <c r="E69" s="402"/>
      <c r="F69" s="402"/>
    </row>
    <row r="70" spans="1:6" ht="12.75" customHeight="1">
      <c r="A70" s="108"/>
      <c r="B70" s="402"/>
      <c r="C70" s="402"/>
      <c r="D70" s="402"/>
      <c r="E70" s="402"/>
      <c r="F70" s="402"/>
    </row>
    <row r="71" spans="1:6" ht="12.75" customHeight="1">
      <c r="A71" s="108"/>
      <c r="B71" s="402"/>
      <c r="C71" s="402"/>
      <c r="D71" s="402"/>
      <c r="E71" s="402"/>
      <c r="F71" s="402"/>
    </row>
    <row r="72" spans="1:6" ht="12.75" customHeight="1">
      <c r="A72" s="108"/>
      <c r="B72" s="402"/>
      <c r="C72" s="402"/>
      <c r="D72" s="402"/>
      <c r="E72" s="402"/>
      <c r="F72" s="402"/>
    </row>
    <row r="73" spans="1:6" ht="12.75" customHeight="1">
      <c r="A73" s="108"/>
      <c r="B73" s="402"/>
      <c r="C73" s="402"/>
      <c r="D73" s="402"/>
      <c r="E73" s="402"/>
      <c r="F73" s="402"/>
    </row>
    <row r="74" spans="1:6" ht="12.75" customHeight="1">
      <c r="A74" s="108"/>
      <c r="B74" s="402"/>
      <c r="C74" s="402"/>
      <c r="D74" s="402"/>
      <c r="E74" s="402"/>
      <c r="F74" s="402"/>
    </row>
    <row r="75" spans="1:6" ht="12.75" customHeight="1">
      <c r="A75" s="108"/>
      <c r="B75" s="402"/>
      <c r="C75" s="402"/>
      <c r="D75" s="402"/>
      <c r="E75" s="402"/>
      <c r="F75" s="402"/>
    </row>
    <row r="76" spans="1:6" ht="12.75" customHeight="1">
      <c r="A76" s="108"/>
      <c r="B76" s="402"/>
      <c r="C76" s="402"/>
      <c r="D76" s="402"/>
      <c r="E76" s="402"/>
      <c r="F76" s="402"/>
    </row>
    <row r="77" spans="1:6" ht="12.75" customHeight="1">
      <c r="A77" s="108"/>
      <c r="B77" s="402"/>
      <c r="C77" s="402"/>
      <c r="D77" s="402"/>
      <c r="E77" s="402"/>
      <c r="F77" s="402"/>
    </row>
    <row r="78" spans="1:6" ht="12.75" customHeight="1">
      <c r="A78" s="108"/>
      <c r="B78" s="402"/>
      <c r="C78" s="402"/>
      <c r="D78" s="402"/>
      <c r="E78" s="402"/>
      <c r="F78" s="402"/>
    </row>
    <row r="79" spans="1:6" ht="12.75" customHeight="1">
      <c r="A79" s="108"/>
      <c r="B79" s="402"/>
      <c r="C79" s="402"/>
      <c r="D79" s="402"/>
      <c r="E79" s="402"/>
      <c r="F79" s="402"/>
    </row>
    <row r="80" spans="1:6" ht="12.75" customHeight="1">
      <c r="A80" s="108"/>
      <c r="B80" s="402"/>
      <c r="C80" s="402"/>
      <c r="D80" s="402"/>
      <c r="E80" s="402"/>
      <c r="F80" s="402"/>
    </row>
    <row r="81" spans="1:6" ht="12.75" customHeight="1">
      <c r="A81" s="108"/>
      <c r="B81" s="402"/>
      <c r="C81" s="402"/>
      <c r="D81" s="402"/>
      <c r="E81" s="402"/>
      <c r="F81" s="402"/>
    </row>
    <row r="82" spans="1:6" ht="12.75" customHeight="1">
      <c r="A82" s="108"/>
      <c r="B82" s="402"/>
      <c r="C82" s="402"/>
      <c r="D82" s="402"/>
      <c r="E82" s="402"/>
      <c r="F82" s="402"/>
    </row>
    <row r="83" spans="1:6" ht="12.75" customHeight="1">
      <c r="A83" s="108"/>
      <c r="B83" s="402"/>
      <c r="C83" s="402"/>
      <c r="D83" s="402"/>
      <c r="E83" s="402"/>
      <c r="F83" s="402"/>
    </row>
    <row r="84" spans="1:6" ht="12.75" customHeight="1">
      <c r="A84" s="108"/>
      <c r="B84" s="402"/>
      <c r="C84" s="402"/>
      <c r="D84" s="402"/>
      <c r="E84" s="402"/>
      <c r="F84" s="402"/>
    </row>
    <row r="85" spans="1:6" ht="12.75" customHeight="1">
      <c r="A85" s="108"/>
      <c r="B85" s="402"/>
      <c r="C85" s="402"/>
      <c r="D85" s="402"/>
      <c r="E85" s="402"/>
      <c r="F85" s="402"/>
    </row>
    <row r="86" spans="1:6" ht="12.75" customHeight="1">
      <c r="A86" s="108"/>
      <c r="B86" s="402"/>
      <c r="C86" s="402"/>
      <c r="D86" s="402"/>
      <c r="E86" s="402"/>
      <c r="F86" s="402"/>
    </row>
    <row r="87" spans="1:6" ht="12.75" customHeight="1">
      <c r="A87" s="108"/>
      <c r="B87" s="402"/>
      <c r="C87" s="402"/>
      <c r="D87" s="402"/>
      <c r="E87" s="402"/>
      <c r="F87" s="402"/>
    </row>
    <row r="88" spans="1:6" ht="12.75" customHeight="1">
      <c r="A88" s="108"/>
      <c r="B88" s="402"/>
      <c r="C88" s="402"/>
      <c r="D88" s="402"/>
      <c r="E88" s="402"/>
      <c r="F88" s="402"/>
    </row>
    <row r="89" spans="1:6" ht="12.75" customHeight="1">
      <c r="A89" s="108"/>
      <c r="B89" s="402"/>
      <c r="C89" s="402"/>
      <c r="D89" s="402"/>
      <c r="E89" s="402"/>
      <c r="F89" s="402"/>
    </row>
    <row r="90" spans="1:6" ht="12.75" customHeight="1">
      <c r="A90" s="108"/>
      <c r="B90" s="402"/>
      <c r="C90" s="402"/>
      <c r="D90" s="402"/>
      <c r="E90" s="402"/>
      <c r="F90" s="402"/>
    </row>
    <row r="91" spans="1:6" ht="12.75" customHeight="1">
      <c r="A91" s="108"/>
      <c r="B91" s="402"/>
      <c r="C91" s="402"/>
      <c r="D91" s="402"/>
      <c r="E91" s="402"/>
      <c r="F91" s="402"/>
    </row>
    <row r="92" spans="1:6" ht="12.75" customHeight="1">
      <c r="A92" s="108"/>
      <c r="B92" s="402"/>
      <c r="C92" s="402"/>
      <c r="D92" s="402"/>
      <c r="E92" s="402"/>
      <c r="F92" s="402"/>
    </row>
    <row r="93" spans="1:6" ht="12.75" customHeight="1">
      <c r="A93" s="108"/>
      <c r="B93" s="402"/>
      <c r="C93" s="402"/>
      <c r="D93" s="402"/>
      <c r="E93" s="402"/>
      <c r="F93" s="402"/>
    </row>
    <row r="94" spans="1:6" ht="12.75" customHeight="1">
      <c r="A94" s="108"/>
      <c r="B94" s="402"/>
      <c r="C94" s="402"/>
      <c r="D94" s="402"/>
      <c r="E94" s="402"/>
      <c r="F94" s="402"/>
    </row>
    <row r="95" spans="1:6" ht="12.75" customHeight="1">
      <c r="A95" s="108"/>
      <c r="B95" s="402"/>
      <c r="C95" s="402"/>
      <c r="D95" s="402"/>
      <c r="E95" s="402"/>
      <c r="F95" s="402"/>
    </row>
    <row r="96" spans="1:6" ht="12.75" customHeight="1">
      <c r="A96" s="108"/>
      <c r="B96" s="402"/>
      <c r="C96" s="402"/>
      <c r="D96" s="402"/>
      <c r="E96" s="402"/>
      <c r="F96" s="402"/>
    </row>
    <row r="97" spans="1:6" ht="12.75" customHeight="1">
      <c r="A97" s="108"/>
      <c r="B97" s="402"/>
      <c r="C97" s="402"/>
      <c r="D97" s="402"/>
      <c r="E97" s="402"/>
      <c r="F97" s="402"/>
    </row>
    <row r="98" spans="1:6" ht="12.75" customHeight="1">
      <c r="A98" s="108"/>
      <c r="B98" s="402"/>
      <c r="C98" s="402"/>
      <c r="D98" s="402"/>
      <c r="E98" s="402"/>
      <c r="F98" s="402"/>
    </row>
    <row r="99" spans="1:6" ht="12.75" customHeight="1">
      <c r="A99" s="108"/>
      <c r="B99" s="402"/>
      <c r="C99" s="402"/>
      <c r="D99" s="402"/>
      <c r="E99" s="402"/>
      <c r="F99" s="402"/>
    </row>
    <row r="100" spans="1:6" ht="12.75" customHeight="1">
      <c r="A100" s="108"/>
      <c r="B100" s="402"/>
      <c r="C100" s="402"/>
      <c r="D100" s="402"/>
      <c r="E100" s="402"/>
      <c r="F100" s="402"/>
    </row>
    <row r="101" spans="1:6" ht="12.75" customHeight="1">
      <c r="A101" s="108"/>
      <c r="B101" s="402"/>
      <c r="C101" s="402"/>
      <c r="D101" s="402"/>
      <c r="E101" s="402"/>
      <c r="F101" s="402"/>
    </row>
    <row r="102" spans="1:6" ht="12.75" customHeight="1">
      <c r="A102" s="108"/>
      <c r="B102" s="402"/>
      <c r="C102" s="402"/>
      <c r="D102" s="402"/>
      <c r="E102" s="402"/>
      <c r="F102" s="402"/>
    </row>
    <row r="103" spans="1:6" ht="12.75" customHeight="1">
      <c r="A103" s="108"/>
      <c r="B103" s="402"/>
      <c r="C103" s="402"/>
      <c r="D103" s="402"/>
      <c r="E103" s="402"/>
      <c r="F103" s="402"/>
    </row>
    <row r="104" spans="1:6" ht="12.75" customHeight="1">
      <c r="A104" s="108"/>
      <c r="B104" s="402"/>
      <c r="C104" s="402"/>
      <c r="D104" s="402"/>
      <c r="E104" s="402"/>
      <c r="F104" s="402"/>
    </row>
    <row r="105" spans="1:6" ht="12.75" customHeight="1">
      <c r="A105" s="108"/>
      <c r="B105" s="402"/>
      <c r="C105" s="402"/>
      <c r="D105" s="402"/>
      <c r="E105" s="402"/>
      <c r="F105" s="402"/>
    </row>
    <row r="106" spans="1:6" ht="12.75" customHeight="1">
      <c r="A106" s="108"/>
      <c r="B106" s="402"/>
      <c r="C106" s="402"/>
      <c r="D106" s="402"/>
      <c r="E106" s="402"/>
      <c r="F106" s="402"/>
    </row>
    <row r="107" spans="1:6" ht="12.75" customHeight="1">
      <c r="A107" s="108"/>
      <c r="B107" s="402"/>
      <c r="C107" s="402"/>
      <c r="D107" s="402"/>
      <c r="E107" s="402"/>
      <c r="F107" s="402"/>
    </row>
    <row r="108" spans="1:6" ht="12.75" customHeight="1">
      <c r="A108" s="108"/>
      <c r="B108" s="402"/>
      <c r="C108" s="402"/>
      <c r="D108" s="402"/>
      <c r="E108" s="402"/>
      <c r="F108" s="402"/>
    </row>
    <row r="109" spans="1:6" ht="12.75" customHeight="1">
      <c r="A109" s="108"/>
      <c r="B109" s="402"/>
      <c r="C109" s="402"/>
      <c r="D109" s="402"/>
      <c r="E109" s="402"/>
      <c r="F109" s="402"/>
    </row>
    <row r="110" spans="1:6" ht="12.75" customHeight="1">
      <c r="A110" s="108"/>
      <c r="B110" s="402"/>
      <c r="C110" s="402"/>
      <c r="D110" s="402"/>
      <c r="E110" s="402"/>
      <c r="F110" s="402"/>
    </row>
    <row r="111" spans="1:6" ht="12.75" customHeight="1">
      <c r="A111" s="108"/>
      <c r="B111" s="402"/>
      <c r="C111" s="402"/>
      <c r="D111" s="402"/>
      <c r="E111" s="402"/>
      <c r="F111" s="402"/>
    </row>
    <row r="112" spans="1:6" ht="12.75" customHeight="1">
      <c r="A112" s="108"/>
      <c r="B112" s="402"/>
      <c r="C112" s="402"/>
      <c r="D112" s="402"/>
      <c r="E112" s="402"/>
      <c r="F112" s="402"/>
    </row>
    <row r="113" spans="1:6" ht="12.75" customHeight="1">
      <c r="A113" s="108"/>
      <c r="B113" s="402"/>
      <c r="C113" s="402"/>
      <c r="D113" s="402"/>
      <c r="E113" s="402"/>
      <c r="F113" s="402"/>
    </row>
    <row r="114" spans="1:6" ht="12.75" customHeight="1">
      <c r="A114" s="108"/>
      <c r="B114" s="402"/>
      <c r="C114" s="402"/>
      <c r="D114" s="402"/>
      <c r="E114" s="402"/>
      <c r="F114" s="402"/>
    </row>
    <row r="115" spans="1:6" ht="12.75" customHeight="1">
      <c r="A115" s="108"/>
      <c r="B115" s="402"/>
      <c r="C115" s="402"/>
      <c r="D115" s="402"/>
      <c r="E115" s="402"/>
      <c r="F115" s="402"/>
    </row>
    <row r="116" spans="1:6" ht="12.75" customHeight="1">
      <c r="A116" s="108"/>
      <c r="B116" s="402"/>
      <c r="C116" s="402"/>
      <c r="D116" s="402"/>
      <c r="E116" s="402"/>
      <c r="F116" s="402"/>
    </row>
    <row r="117" spans="1:6" ht="12.75" customHeight="1">
      <c r="A117" s="108"/>
      <c r="B117" s="402"/>
      <c r="C117" s="402"/>
      <c r="D117" s="402"/>
      <c r="E117" s="402"/>
      <c r="F117" s="402"/>
    </row>
    <row r="118" spans="1:6" ht="12.75" customHeight="1">
      <c r="A118" s="108"/>
      <c r="B118" s="402"/>
      <c r="C118" s="402"/>
      <c r="D118" s="402"/>
      <c r="E118" s="402"/>
      <c r="F118" s="402"/>
    </row>
    <row r="119" spans="1:6" ht="12.75" customHeight="1">
      <c r="A119" s="108"/>
      <c r="B119" s="402"/>
      <c r="C119" s="402"/>
      <c r="D119" s="402"/>
      <c r="E119" s="402"/>
      <c r="F119" s="402"/>
    </row>
    <row r="120" spans="1:6" ht="12.75" customHeight="1">
      <c r="A120" s="108"/>
      <c r="B120" s="402"/>
      <c r="C120" s="402"/>
      <c r="D120" s="402"/>
      <c r="E120" s="402"/>
      <c r="F120" s="402"/>
    </row>
    <row r="121" spans="1:6" ht="12.75" customHeight="1">
      <c r="A121" s="108"/>
      <c r="B121" s="402"/>
      <c r="C121" s="402"/>
      <c r="D121" s="402"/>
      <c r="E121" s="402"/>
      <c r="F121" s="402"/>
    </row>
    <row r="122" spans="1:6" ht="12.75" customHeight="1">
      <c r="A122" s="108"/>
      <c r="B122" s="402"/>
      <c r="C122" s="402"/>
      <c r="D122" s="402"/>
      <c r="E122" s="402"/>
      <c r="F122" s="402"/>
    </row>
    <row r="123" spans="1:6" ht="12.75" customHeight="1">
      <c r="A123" s="108"/>
      <c r="B123" s="402"/>
      <c r="C123" s="402"/>
      <c r="D123" s="402"/>
      <c r="E123" s="402"/>
      <c r="F123" s="402"/>
    </row>
    <row r="124" spans="1:6" ht="12.75" customHeight="1">
      <c r="A124" s="108"/>
      <c r="B124" s="402"/>
      <c r="C124" s="402"/>
      <c r="D124" s="402"/>
      <c r="E124" s="402"/>
      <c r="F124" s="402"/>
    </row>
    <row r="125" spans="1:6" ht="12.75" customHeight="1">
      <c r="A125" s="108"/>
      <c r="B125" s="402"/>
      <c r="C125" s="402"/>
      <c r="D125" s="402"/>
      <c r="E125" s="402"/>
      <c r="F125" s="402"/>
    </row>
    <row r="126" spans="1:6" ht="12.75" customHeight="1">
      <c r="A126" s="108"/>
      <c r="B126" s="402"/>
      <c r="C126" s="402"/>
      <c r="D126" s="402"/>
      <c r="E126" s="402"/>
      <c r="F126" s="402"/>
    </row>
    <row r="127" spans="1:6" ht="12.75" customHeight="1">
      <c r="A127" s="108"/>
      <c r="B127" s="402"/>
      <c r="C127" s="402"/>
      <c r="D127" s="402"/>
      <c r="E127" s="402"/>
      <c r="F127" s="402"/>
    </row>
    <row r="128" spans="1:6" ht="12.75" customHeight="1">
      <c r="A128" s="108"/>
      <c r="B128" s="402"/>
      <c r="C128" s="402"/>
      <c r="D128" s="402"/>
      <c r="E128" s="402"/>
      <c r="F128" s="402"/>
    </row>
    <row r="129" spans="1:6" ht="12.75" customHeight="1">
      <c r="A129" s="108"/>
      <c r="B129" s="402"/>
      <c r="C129" s="402"/>
      <c r="D129" s="402"/>
      <c r="E129" s="402"/>
      <c r="F129" s="402"/>
    </row>
    <row r="130" spans="1:6" ht="12.75" customHeight="1">
      <c r="A130" s="108"/>
      <c r="B130" s="402"/>
      <c r="C130" s="402"/>
      <c r="D130" s="402"/>
      <c r="E130" s="402"/>
      <c r="F130" s="402"/>
    </row>
    <row r="131" spans="1:6" ht="12.75" customHeight="1">
      <c r="A131" s="108"/>
      <c r="B131" s="402"/>
      <c r="C131" s="402"/>
      <c r="D131" s="402"/>
      <c r="E131" s="402"/>
      <c r="F131" s="402"/>
    </row>
    <row r="132" spans="1:6" ht="12.75" customHeight="1">
      <c r="A132" s="108"/>
      <c r="B132" s="402"/>
      <c r="C132" s="402"/>
      <c r="D132" s="402"/>
      <c r="E132" s="402"/>
      <c r="F132" s="402"/>
    </row>
    <row r="133" spans="1:6" ht="12.75" customHeight="1">
      <c r="A133" s="108"/>
      <c r="B133" s="402"/>
      <c r="C133" s="402"/>
      <c r="D133" s="402"/>
      <c r="E133" s="402"/>
      <c r="F133" s="402"/>
    </row>
    <row r="134" spans="1:6" ht="12.75" customHeight="1">
      <c r="A134" s="108"/>
      <c r="B134" s="402"/>
      <c r="C134" s="402"/>
      <c r="D134" s="402"/>
      <c r="E134" s="402"/>
      <c r="F134" s="402"/>
    </row>
    <row r="135" spans="1:6" ht="12.75" customHeight="1">
      <c r="A135" s="108"/>
      <c r="B135" s="402"/>
      <c r="C135" s="402"/>
      <c r="D135" s="402"/>
      <c r="E135" s="402"/>
      <c r="F135" s="402"/>
    </row>
    <row r="136" spans="1:6" ht="12.75" customHeight="1">
      <c r="A136" s="108"/>
      <c r="B136" s="402"/>
      <c r="C136" s="402"/>
      <c r="D136" s="402"/>
      <c r="E136" s="402"/>
      <c r="F136" s="402"/>
    </row>
    <row r="137" spans="1:6" ht="12.75" customHeight="1">
      <c r="A137" s="108"/>
      <c r="B137" s="402"/>
      <c r="C137" s="402"/>
      <c r="D137" s="402"/>
      <c r="E137" s="402"/>
      <c r="F137" s="402"/>
    </row>
    <row r="138" spans="1:6" ht="12.75" customHeight="1">
      <c r="A138" s="108"/>
      <c r="B138" s="402"/>
      <c r="C138" s="402"/>
      <c r="D138" s="402"/>
      <c r="E138" s="402"/>
      <c r="F138" s="402"/>
    </row>
    <row r="139" spans="1:6" ht="12.75" customHeight="1">
      <c r="A139" s="108"/>
      <c r="B139" s="402"/>
      <c r="C139" s="402"/>
      <c r="D139" s="402"/>
      <c r="E139" s="402"/>
      <c r="F139" s="402"/>
    </row>
    <row r="140" spans="1:6" ht="12.75" customHeight="1">
      <c r="A140" s="108"/>
      <c r="B140" s="402"/>
      <c r="C140" s="402"/>
      <c r="D140" s="402"/>
      <c r="E140" s="402"/>
      <c r="F140" s="402"/>
    </row>
    <row r="141" spans="1:6" ht="12.75" customHeight="1">
      <c r="A141" s="108"/>
      <c r="B141" s="402"/>
      <c r="C141" s="402"/>
      <c r="D141" s="402"/>
      <c r="E141" s="402"/>
      <c r="F141" s="402"/>
    </row>
    <row r="142" spans="1:6" ht="12.75" customHeight="1">
      <c r="A142" s="108"/>
      <c r="B142" s="402"/>
      <c r="C142" s="402"/>
      <c r="D142" s="402"/>
      <c r="E142" s="402"/>
      <c r="F142" s="402"/>
    </row>
    <row r="143" spans="1:6" ht="12.75" customHeight="1">
      <c r="A143" s="108"/>
      <c r="B143" s="402"/>
      <c r="C143" s="402"/>
      <c r="D143" s="402"/>
      <c r="E143" s="402"/>
      <c r="F143" s="402"/>
    </row>
    <row r="144" spans="1:6" ht="12.75" customHeight="1">
      <c r="A144" s="108"/>
      <c r="B144" s="402"/>
      <c r="C144" s="402"/>
      <c r="D144" s="402"/>
      <c r="E144" s="402"/>
      <c r="F144" s="402"/>
    </row>
    <row r="145" spans="1:6" ht="12.75" customHeight="1">
      <c r="A145" s="108"/>
      <c r="B145" s="402"/>
      <c r="C145" s="402"/>
      <c r="D145" s="402"/>
      <c r="E145" s="402"/>
      <c r="F145" s="402"/>
    </row>
    <row r="146" spans="1:6" ht="12.75" customHeight="1">
      <c r="A146" s="108"/>
      <c r="B146" s="402"/>
      <c r="C146" s="402"/>
      <c r="D146" s="402"/>
      <c r="E146" s="402"/>
      <c r="F146" s="402"/>
    </row>
    <row r="147" spans="1:6" ht="12.75" customHeight="1">
      <c r="A147" s="108"/>
      <c r="B147" s="402"/>
      <c r="C147" s="402"/>
      <c r="D147" s="402"/>
      <c r="E147" s="402"/>
      <c r="F147" s="402"/>
    </row>
    <row r="148" spans="1:6" ht="12.75" customHeight="1">
      <c r="A148" s="108"/>
      <c r="B148" s="402"/>
      <c r="C148" s="402"/>
      <c r="D148" s="402"/>
      <c r="E148" s="402"/>
      <c r="F148" s="402"/>
    </row>
    <row r="149" spans="1:6" ht="12.75" customHeight="1">
      <c r="A149" s="108"/>
      <c r="B149" s="402"/>
      <c r="C149" s="402"/>
      <c r="D149" s="402"/>
      <c r="E149" s="402"/>
      <c r="F149" s="402"/>
    </row>
    <row r="150" spans="1:6" ht="12.75" customHeight="1">
      <c r="A150" s="108"/>
      <c r="B150" s="402"/>
      <c r="C150" s="402"/>
      <c r="D150" s="402"/>
      <c r="E150" s="402"/>
      <c r="F150" s="402"/>
    </row>
    <row r="151" spans="1:6" ht="12.75" customHeight="1">
      <c r="A151" s="108"/>
      <c r="B151" s="402"/>
      <c r="C151" s="402"/>
      <c r="D151" s="402"/>
      <c r="E151" s="402"/>
      <c r="F151" s="402"/>
    </row>
    <row r="152" spans="1:6" ht="12.75" customHeight="1">
      <c r="A152" s="108"/>
      <c r="B152" s="402"/>
      <c r="C152" s="402"/>
      <c r="D152" s="402"/>
      <c r="E152" s="402"/>
      <c r="F152" s="402"/>
    </row>
    <row r="153" spans="1:6" ht="12.75" customHeight="1">
      <c r="A153" s="108"/>
      <c r="B153" s="402"/>
      <c r="C153" s="402"/>
      <c r="D153" s="402"/>
      <c r="E153" s="402"/>
      <c r="F153" s="402"/>
    </row>
    <row r="154" spans="1:6" ht="12.75" customHeight="1">
      <c r="A154" s="108"/>
      <c r="B154" s="402"/>
      <c r="C154" s="402"/>
      <c r="D154" s="402"/>
      <c r="E154" s="402"/>
      <c r="F154" s="402"/>
    </row>
    <row r="155" spans="1:6" ht="12.75" customHeight="1">
      <c r="A155" s="108"/>
      <c r="B155" s="402"/>
      <c r="C155" s="402"/>
      <c r="D155" s="402"/>
      <c r="E155" s="402"/>
      <c r="F155" s="402"/>
    </row>
    <row r="156" spans="1:6" ht="12.75" customHeight="1">
      <c r="A156" s="108"/>
      <c r="B156" s="402"/>
      <c r="C156" s="402"/>
      <c r="D156" s="402"/>
      <c r="E156" s="402"/>
      <c r="F156" s="402"/>
    </row>
    <row r="157" spans="1:6" ht="12.75" customHeight="1">
      <c r="A157" s="108"/>
      <c r="B157" s="402"/>
      <c r="C157" s="402"/>
      <c r="D157" s="402"/>
      <c r="E157" s="402"/>
      <c r="F157" s="402"/>
    </row>
    <row r="158" spans="1:6" ht="12.75" customHeight="1">
      <c r="A158" s="108"/>
      <c r="B158" s="402"/>
      <c r="C158" s="402"/>
      <c r="D158" s="402"/>
      <c r="E158" s="402"/>
      <c r="F158" s="402"/>
    </row>
    <row r="159" spans="1:6" ht="12.75" customHeight="1">
      <c r="A159" s="108"/>
      <c r="B159" s="402"/>
      <c r="C159" s="402"/>
      <c r="D159" s="402"/>
      <c r="E159" s="402"/>
      <c r="F159" s="402"/>
    </row>
    <row r="160" spans="1:6" ht="12.75" customHeight="1">
      <c r="A160" s="108"/>
      <c r="B160" s="402"/>
      <c r="C160" s="402"/>
      <c r="D160" s="402"/>
      <c r="E160" s="402"/>
      <c r="F160" s="402"/>
    </row>
    <row r="161" spans="1:6" ht="12.75" customHeight="1">
      <c r="A161" s="108"/>
      <c r="B161" s="402"/>
      <c r="C161" s="402"/>
      <c r="D161" s="402"/>
      <c r="E161" s="402"/>
      <c r="F161" s="402"/>
    </row>
    <row r="162" spans="1:6" ht="12.75" customHeight="1">
      <c r="A162" s="108"/>
      <c r="B162" s="402"/>
      <c r="C162" s="402"/>
      <c r="D162" s="402"/>
      <c r="E162" s="402"/>
      <c r="F162" s="402"/>
    </row>
    <row r="163" spans="1:6" ht="12.75" customHeight="1">
      <c r="A163" s="108"/>
      <c r="B163" s="402"/>
      <c r="C163" s="402"/>
      <c r="D163" s="402"/>
      <c r="E163" s="402"/>
      <c r="F163" s="402"/>
    </row>
  </sheetData>
  <mergeCells count="1">
    <mergeCell ref="A54:F54"/>
  </mergeCells>
  <printOptions horizontalCentered="1"/>
  <pageMargins left="0.51181102362204722" right="0.51181102362204722" top="0.51181102362204722" bottom="0.51181102362204722" header="0.51181102362204722" footer="0.51181102362204722"/>
  <pageSetup scale="51" firstPageNumber="2" orientation="landscape" useFirstPageNumber="1" r:id="rId1"/>
  <headerFooter scaleWithDoc="0">
    <oddFooter>&amp;R&amp;"Helvetica,Regular"&amp;7BCE Supplementary Financial Information - First Quarter 2024 Page 12</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41985" r:id="rId7" name="FPMExcelClientSheetOptionstb1">
          <controlPr defaultSize="0" autoLine="0" autoPict="0" r:id="rId8">
            <anchor moveWithCells="1" sizeWithCells="1">
              <from>
                <xdr:col>0</xdr:col>
                <xdr:colOff>0</xdr:colOff>
                <xdr:row>0</xdr:row>
                <xdr:rowOff>0</xdr:rowOff>
              </from>
              <to>
                <xdr:col>0</xdr:col>
                <xdr:colOff>38100</xdr:colOff>
                <xdr:row>0</xdr:row>
                <xdr:rowOff>0</xdr:rowOff>
              </to>
            </anchor>
          </controlPr>
        </control>
      </mc:Choice>
      <mc:Fallback>
        <control shapeId="41985" r:id="rId7" name="FPMExcelClientSheetOptionstb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J154"/>
  <sheetViews>
    <sheetView showGridLines="0" view="pageBreakPreview" zoomScale="70" zoomScaleNormal="70" zoomScaleSheetLayoutView="70" zoomScalePageLayoutView="55" workbookViewId="0"/>
  </sheetViews>
  <sheetFormatPr defaultColWidth="9.140625" defaultRowHeight="16.5"/>
  <cols>
    <col min="1" max="1" width="128.42578125" style="491" customWidth="1"/>
    <col min="2" max="2" width="15" style="491" customWidth="1"/>
    <col min="3" max="3" width="1.85546875" style="491" customWidth="1"/>
    <col min="4" max="4" width="14.7109375" style="491" customWidth="1"/>
    <col min="5" max="5" width="1.85546875" style="491" customWidth="1"/>
    <col min="6" max="9" width="14.7109375" style="491" customWidth="1"/>
    <col min="10" max="16384" width="9.140625" style="491"/>
  </cols>
  <sheetData>
    <row r="1" spans="1:9" ht="12" customHeight="1">
      <c r="A1" s="108"/>
      <c r="B1" s="108"/>
      <c r="C1" s="108"/>
      <c r="D1" s="108"/>
      <c r="E1" s="108"/>
      <c r="F1" s="108"/>
      <c r="G1" s="108"/>
      <c r="H1" s="108"/>
      <c r="I1" s="108"/>
    </row>
    <row r="2" spans="1:9" ht="21.75" customHeight="1">
      <c r="A2" s="1490"/>
      <c r="B2" s="1490"/>
      <c r="C2" s="1490"/>
      <c r="D2" s="1490"/>
      <c r="E2" s="1490"/>
      <c r="F2" s="1490"/>
      <c r="G2" s="1490"/>
      <c r="H2" s="1490"/>
      <c r="I2" s="1180" t="s">
        <v>24</v>
      </c>
    </row>
    <row r="3" spans="1:9" ht="23.25">
      <c r="A3" s="1490"/>
      <c r="B3" s="1490"/>
      <c r="C3" s="1490"/>
      <c r="D3" s="1490"/>
      <c r="E3" s="1490"/>
      <c r="F3" s="1490"/>
      <c r="G3" s="1490"/>
      <c r="H3" s="1490"/>
      <c r="I3" s="1180" t="s">
        <v>350</v>
      </c>
    </row>
    <row r="4" spans="1:9" ht="21.75" customHeight="1">
      <c r="A4" s="108"/>
      <c r="B4" s="108"/>
      <c r="C4" s="108"/>
      <c r="D4" s="108"/>
      <c r="E4" s="108"/>
      <c r="F4" s="108"/>
      <c r="G4" s="108"/>
      <c r="H4" s="108"/>
      <c r="I4" s="108"/>
    </row>
    <row r="5" spans="1:9" ht="48.75" customHeight="1" thickBot="1">
      <c r="A5" s="1515" t="s">
        <v>79</v>
      </c>
      <c r="B5" s="1516" t="s">
        <v>380</v>
      </c>
      <c r="C5" s="1517"/>
      <c r="D5" s="1518" t="s">
        <v>369</v>
      </c>
      <c r="E5" s="1517"/>
      <c r="F5" s="1518" t="s">
        <v>337</v>
      </c>
      <c r="G5" s="1518" t="s">
        <v>336</v>
      </c>
      <c r="H5" s="1518" t="s">
        <v>335</v>
      </c>
      <c r="I5" s="1518" t="s">
        <v>334</v>
      </c>
    </row>
    <row r="6" spans="1:9" ht="8.25" customHeight="1">
      <c r="A6" s="79"/>
      <c r="B6" s="79"/>
      <c r="C6" s="79"/>
      <c r="D6" s="101"/>
      <c r="E6" s="101"/>
      <c r="F6" s="101"/>
      <c r="G6" s="101"/>
      <c r="H6" s="101"/>
      <c r="I6" s="101"/>
    </row>
    <row r="7" spans="1:9" ht="18" customHeight="1">
      <c r="A7" s="109" t="s">
        <v>89</v>
      </c>
      <c r="B7" s="541">
        <v>457</v>
      </c>
      <c r="C7" s="109"/>
      <c r="D7" s="542">
        <v>2327</v>
      </c>
      <c r="E7" s="109"/>
      <c r="F7" s="542">
        <v>435</v>
      </c>
      <c r="G7" s="542">
        <v>707</v>
      </c>
      <c r="H7" s="542">
        <v>397</v>
      </c>
      <c r="I7" s="542">
        <v>788</v>
      </c>
    </row>
    <row r="8" spans="1:9" ht="20.25">
      <c r="A8" s="1501" t="s">
        <v>288</v>
      </c>
      <c r="B8" s="541"/>
      <c r="C8" s="1519"/>
      <c r="D8" s="542"/>
      <c r="E8" s="1519"/>
      <c r="F8" s="542"/>
      <c r="G8" s="542"/>
      <c r="H8" s="542"/>
      <c r="I8" s="542"/>
    </row>
    <row r="9" spans="1:9" ht="18" customHeight="1">
      <c r="A9" s="646" t="s">
        <v>22</v>
      </c>
      <c r="B9" s="541">
        <v>229</v>
      </c>
      <c r="C9" s="646"/>
      <c r="D9" s="542">
        <v>200</v>
      </c>
      <c r="E9" s="646"/>
      <c r="F9" s="542">
        <v>41</v>
      </c>
      <c r="G9" s="542">
        <v>10</v>
      </c>
      <c r="H9" s="542">
        <v>100</v>
      </c>
      <c r="I9" s="542">
        <v>49</v>
      </c>
    </row>
    <row r="10" spans="1:9" ht="18" customHeight="1">
      <c r="A10" s="646" t="s">
        <v>21</v>
      </c>
      <c r="B10" s="541">
        <v>1262</v>
      </c>
      <c r="C10" s="646"/>
      <c r="D10" s="542">
        <v>4918</v>
      </c>
      <c r="E10" s="646"/>
      <c r="F10" s="542">
        <v>1253</v>
      </c>
      <c r="G10" s="542">
        <v>1232</v>
      </c>
      <c r="H10" s="542">
        <v>1232</v>
      </c>
      <c r="I10" s="542">
        <v>1201</v>
      </c>
    </row>
    <row r="11" spans="1:9" ht="18" customHeight="1">
      <c r="A11" s="646" t="s">
        <v>20</v>
      </c>
      <c r="B11" s="541">
        <v>44</v>
      </c>
      <c r="C11" s="646"/>
      <c r="D11" s="542">
        <v>98</v>
      </c>
      <c r="E11" s="646"/>
      <c r="F11" s="542">
        <v>23</v>
      </c>
      <c r="G11" s="542">
        <v>23</v>
      </c>
      <c r="H11" s="542">
        <v>21</v>
      </c>
      <c r="I11" s="542">
        <v>31</v>
      </c>
    </row>
    <row r="12" spans="1:9" ht="18" customHeight="1">
      <c r="A12" s="646" t="s">
        <v>19</v>
      </c>
      <c r="B12" s="541">
        <v>384</v>
      </c>
      <c r="C12" s="646"/>
      <c r="D12" s="542">
        <v>1408</v>
      </c>
      <c r="E12" s="646"/>
      <c r="F12" s="542">
        <v>374</v>
      </c>
      <c r="G12" s="542">
        <v>358</v>
      </c>
      <c r="H12" s="542">
        <v>346</v>
      </c>
      <c r="I12" s="542">
        <v>330</v>
      </c>
    </row>
    <row r="13" spans="1:9" ht="18" customHeight="1">
      <c r="A13" s="646" t="s">
        <v>235</v>
      </c>
      <c r="B13" s="541">
        <v>13</v>
      </c>
      <c r="C13" s="646"/>
      <c r="D13" s="542">
        <v>143</v>
      </c>
      <c r="E13" s="646"/>
      <c r="F13" s="542">
        <v>109</v>
      </c>
      <c r="G13" s="542">
        <v>0</v>
      </c>
      <c r="H13" s="542">
        <v>0</v>
      </c>
      <c r="I13" s="542">
        <v>34</v>
      </c>
    </row>
    <row r="14" spans="1:9" ht="18" customHeight="1">
      <c r="A14" s="646" t="s">
        <v>383</v>
      </c>
      <c r="B14" s="541">
        <v>6</v>
      </c>
      <c r="C14" s="646"/>
      <c r="D14" s="542">
        <v>-80</v>
      </c>
      <c r="E14" s="646"/>
      <c r="F14" s="542">
        <v>-2</v>
      </c>
      <c r="G14" s="542">
        <v>1</v>
      </c>
      <c r="H14" s="542">
        <v>-79</v>
      </c>
      <c r="I14" s="542">
        <v>0</v>
      </c>
    </row>
    <row r="15" spans="1:9" ht="18" customHeight="1">
      <c r="A15" s="646" t="s">
        <v>368</v>
      </c>
      <c r="B15" s="541">
        <v>0</v>
      </c>
      <c r="C15" s="646"/>
      <c r="D15" s="542">
        <v>581</v>
      </c>
      <c r="E15" s="646"/>
      <c r="F15" s="542">
        <v>204</v>
      </c>
      <c r="G15" s="542">
        <v>0</v>
      </c>
      <c r="H15" s="542">
        <v>377</v>
      </c>
      <c r="I15" s="542">
        <v>0</v>
      </c>
    </row>
    <row r="16" spans="1:9" ht="18" customHeight="1">
      <c r="A16" s="646" t="s">
        <v>18</v>
      </c>
      <c r="B16" s="541">
        <v>166</v>
      </c>
      <c r="C16" s="646"/>
      <c r="D16" s="542">
        <v>996</v>
      </c>
      <c r="E16" s="646"/>
      <c r="F16" s="542">
        <v>210</v>
      </c>
      <c r="G16" s="542">
        <v>243</v>
      </c>
      <c r="H16" s="542">
        <v>273</v>
      </c>
      <c r="I16" s="542">
        <v>270</v>
      </c>
    </row>
    <row r="17" spans="1:9" ht="18" customHeight="1">
      <c r="A17" s="646" t="s">
        <v>17</v>
      </c>
      <c r="B17" s="541">
        <v>-18</v>
      </c>
      <c r="C17" s="646"/>
      <c r="D17" s="542">
        <v>-52</v>
      </c>
      <c r="E17" s="646"/>
      <c r="F17" s="542">
        <v>-12</v>
      </c>
      <c r="G17" s="542">
        <v>-12</v>
      </c>
      <c r="H17" s="542">
        <v>-13</v>
      </c>
      <c r="I17" s="542">
        <v>-15</v>
      </c>
    </row>
    <row r="18" spans="1:9" ht="18" customHeight="1">
      <c r="A18" s="646" t="s">
        <v>16</v>
      </c>
      <c r="B18" s="541">
        <v>-16</v>
      </c>
      <c r="C18" s="646"/>
      <c r="D18" s="542">
        <v>-64</v>
      </c>
      <c r="E18" s="646"/>
      <c r="F18" s="542">
        <v>-16</v>
      </c>
      <c r="G18" s="542">
        <v>-16</v>
      </c>
      <c r="H18" s="542">
        <v>-17</v>
      </c>
      <c r="I18" s="542">
        <v>-15</v>
      </c>
    </row>
    <row r="19" spans="1:9" ht="18" customHeight="1">
      <c r="A19" s="646" t="s">
        <v>15</v>
      </c>
      <c r="B19" s="541">
        <v>-46</v>
      </c>
      <c r="C19" s="646"/>
      <c r="D19" s="542">
        <v>-178</v>
      </c>
      <c r="E19" s="646"/>
      <c r="F19" s="542">
        <v>-59</v>
      </c>
      <c r="G19" s="542">
        <v>-55</v>
      </c>
      <c r="H19" s="542">
        <v>-39</v>
      </c>
      <c r="I19" s="542">
        <v>-25</v>
      </c>
    </row>
    <row r="20" spans="1:9" ht="18" customHeight="1">
      <c r="A20" s="646" t="s">
        <v>14</v>
      </c>
      <c r="B20" s="541">
        <v>-448</v>
      </c>
      <c r="C20" s="646"/>
      <c r="D20" s="542">
        <v>-1486</v>
      </c>
      <c r="E20" s="646"/>
      <c r="F20" s="542">
        <v>-326</v>
      </c>
      <c r="G20" s="542">
        <v>-451</v>
      </c>
      <c r="H20" s="542">
        <v>-270</v>
      </c>
      <c r="I20" s="542">
        <v>-439</v>
      </c>
    </row>
    <row r="21" spans="1:9" ht="18" customHeight="1">
      <c r="A21" s="646" t="s">
        <v>13</v>
      </c>
      <c r="B21" s="541">
        <v>-335</v>
      </c>
      <c r="C21" s="646"/>
      <c r="D21" s="542">
        <v>-700</v>
      </c>
      <c r="E21" s="646"/>
      <c r="F21" s="542">
        <v>-169</v>
      </c>
      <c r="G21" s="542">
        <v>-167</v>
      </c>
      <c r="H21" s="542">
        <v>-200</v>
      </c>
      <c r="I21" s="542">
        <v>-164</v>
      </c>
    </row>
    <row r="22" spans="1:9" ht="18" customHeight="1">
      <c r="A22" s="646" t="s">
        <v>187</v>
      </c>
      <c r="B22" s="541">
        <v>-15</v>
      </c>
      <c r="C22" s="646"/>
      <c r="D22" s="542">
        <v>-8</v>
      </c>
      <c r="E22" s="646"/>
      <c r="F22" s="542">
        <v>-3</v>
      </c>
      <c r="G22" s="542">
        <v>0</v>
      </c>
      <c r="H22" s="542">
        <v>-5</v>
      </c>
      <c r="I22" s="542">
        <v>0</v>
      </c>
    </row>
    <row r="23" spans="1:9" ht="18" customHeight="1">
      <c r="A23" s="646" t="s">
        <v>238</v>
      </c>
      <c r="B23" s="541">
        <v>28</v>
      </c>
      <c r="C23" s="646"/>
      <c r="D23" s="542">
        <v>-11</v>
      </c>
      <c r="E23" s="646"/>
      <c r="F23" s="542">
        <v>-81</v>
      </c>
      <c r="G23" s="542">
        <v>-8</v>
      </c>
      <c r="H23" s="542">
        <v>33</v>
      </c>
      <c r="I23" s="542">
        <v>45</v>
      </c>
    </row>
    <row r="24" spans="1:9" ht="18.75" customHeight="1">
      <c r="A24" s="646" t="s">
        <v>240</v>
      </c>
      <c r="B24" s="541">
        <v>57</v>
      </c>
      <c r="C24" s="646"/>
      <c r="D24" s="542">
        <v>-46</v>
      </c>
      <c r="E24" s="542"/>
      <c r="F24" s="542">
        <v>-127</v>
      </c>
      <c r="G24" s="542">
        <v>16</v>
      </c>
      <c r="H24" s="542">
        <v>24</v>
      </c>
      <c r="I24" s="542">
        <v>41</v>
      </c>
    </row>
    <row r="25" spans="1:9" ht="20.25" customHeight="1" thickBot="1">
      <c r="A25" s="646" t="s">
        <v>12</v>
      </c>
      <c r="B25" s="541">
        <v>-636</v>
      </c>
      <c r="C25" s="646"/>
      <c r="D25" s="542">
        <v>-100</v>
      </c>
      <c r="E25" s="646"/>
      <c r="F25" s="542">
        <v>519</v>
      </c>
      <c r="G25" s="542">
        <v>80</v>
      </c>
      <c r="H25" s="542">
        <v>185</v>
      </c>
      <c r="I25" s="542">
        <v>-884</v>
      </c>
    </row>
    <row r="26" spans="1:9" ht="21" customHeight="1">
      <c r="A26" s="647" t="s">
        <v>11</v>
      </c>
      <c r="B26" s="645">
        <v>1132</v>
      </c>
      <c r="C26" s="1075"/>
      <c r="D26" s="1076">
        <v>7946</v>
      </c>
      <c r="E26" s="1113"/>
      <c r="F26" s="1076">
        <v>2373</v>
      </c>
      <c r="G26" s="1076">
        <v>1961</v>
      </c>
      <c r="H26" s="1076">
        <v>2365</v>
      </c>
      <c r="I26" s="1076">
        <v>1247</v>
      </c>
    </row>
    <row r="27" spans="1:9" ht="18" customHeight="1">
      <c r="A27" s="646" t="s">
        <v>10</v>
      </c>
      <c r="B27" s="541">
        <v>-1002</v>
      </c>
      <c r="C27" s="646"/>
      <c r="D27" s="542">
        <v>-4581</v>
      </c>
      <c r="E27" s="646"/>
      <c r="F27" s="542">
        <v>-1029</v>
      </c>
      <c r="G27" s="542">
        <v>-1159</v>
      </c>
      <c r="H27" s="542">
        <v>-1307</v>
      </c>
      <c r="I27" s="542">
        <v>-1086</v>
      </c>
    </row>
    <row r="28" spans="1:9" ht="18" customHeight="1">
      <c r="A28" s="646" t="s">
        <v>9</v>
      </c>
      <c r="B28" s="541">
        <v>-46</v>
      </c>
      <c r="C28" s="646"/>
      <c r="D28" s="542">
        <v>-182</v>
      </c>
      <c r="E28" s="646"/>
      <c r="F28" s="542">
        <v>-46</v>
      </c>
      <c r="G28" s="542">
        <v>-35</v>
      </c>
      <c r="H28" s="542">
        <v>-46</v>
      </c>
      <c r="I28" s="542">
        <v>-55</v>
      </c>
    </row>
    <row r="29" spans="1:9" ht="18" customHeight="1">
      <c r="A29" s="646" t="s">
        <v>182</v>
      </c>
      <c r="B29" s="541">
        <v>-14</v>
      </c>
      <c r="C29" s="109"/>
      <c r="D29" s="542">
        <v>-47</v>
      </c>
      <c r="E29" s="109"/>
      <c r="F29" s="542">
        <v>-12</v>
      </c>
      <c r="G29" s="542">
        <v>-13</v>
      </c>
      <c r="H29" s="542">
        <v>-1</v>
      </c>
      <c r="I29" s="542">
        <v>-21</v>
      </c>
    </row>
    <row r="30" spans="1:9" ht="20.25" customHeight="1" thickBot="1">
      <c r="A30" s="646" t="s">
        <v>187</v>
      </c>
      <c r="B30" s="541">
        <v>15</v>
      </c>
      <c r="C30" s="646"/>
      <c r="D30" s="542">
        <v>8</v>
      </c>
      <c r="E30" s="646"/>
      <c r="F30" s="542">
        <v>3</v>
      </c>
      <c r="G30" s="542">
        <v>0</v>
      </c>
      <c r="H30" s="542">
        <v>5</v>
      </c>
      <c r="I30" s="542">
        <v>0</v>
      </c>
    </row>
    <row r="31" spans="1:9" ht="20.25" customHeight="1">
      <c r="A31" s="647" t="s">
        <v>193</v>
      </c>
      <c r="B31" s="645">
        <v>85</v>
      </c>
      <c r="C31" s="1075"/>
      <c r="D31" s="1076">
        <v>3144</v>
      </c>
      <c r="E31" s="1113"/>
      <c r="F31" s="1076">
        <v>1289</v>
      </c>
      <c r="G31" s="1076">
        <v>754</v>
      </c>
      <c r="H31" s="1076">
        <v>1016</v>
      </c>
      <c r="I31" s="1076">
        <v>85</v>
      </c>
    </row>
    <row r="32" spans="1:9" ht="20.25">
      <c r="A32" s="646" t="s">
        <v>8</v>
      </c>
      <c r="B32" s="541">
        <v>-82</v>
      </c>
      <c r="C32" s="646"/>
      <c r="D32" s="542">
        <v>-222</v>
      </c>
      <c r="E32" s="646"/>
      <c r="F32" s="542">
        <v>-2</v>
      </c>
      <c r="G32" s="542">
        <v>1</v>
      </c>
      <c r="H32" s="542">
        <v>-196</v>
      </c>
      <c r="I32" s="542">
        <v>-25</v>
      </c>
    </row>
    <row r="33" spans="1:10" ht="20.25">
      <c r="A33" s="646" t="s">
        <v>7</v>
      </c>
      <c r="B33" s="541">
        <v>0</v>
      </c>
      <c r="C33" s="646"/>
      <c r="D33" s="542">
        <v>209</v>
      </c>
      <c r="E33" s="646"/>
      <c r="F33" s="542">
        <v>0</v>
      </c>
      <c r="G33" s="542">
        <v>1</v>
      </c>
      <c r="H33" s="542">
        <v>208</v>
      </c>
      <c r="I33" s="542">
        <v>0</v>
      </c>
    </row>
    <row r="34" spans="1:10" ht="20.25">
      <c r="A34" s="646" t="s">
        <v>187</v>
      </c>
      <c r="B34" s="541">
        <v>-15</v>
      </c>
      <c r="C34" s="646"/>
      <c r="D34" s="542">
        <v>-8</v>
      </c>
      <c r="E34" s="646"/>
      <c r="F34" s="542">
        <v>-3</v>
      </c>
      <c r="G34" s="542">
        <v>0</v>
      </c>
      <c r="H34" s="542">
        <v>-5</v>
      </c>
      <c r="I34" s="542">
        <v>0</v>
      </c>
    </row>
    <row r="35" spans="1:10" ht="20.25">
      <c r="A35" s="646" t="s">
        <v>379</v>
      </c>
      <c r="B35" s="541">
        <v>300</v>
      </c>
      <c r="C35" s="646"/>
      <c r="D35" s="542">
        <v>-1000</v>
      </c>
      <c r="E35" s="646"/>
      <c r="F35" s="542">
        <v>-1000</v>
      </c>
      <c r="G35" s="542">
        <v>0</v>
      </c>
      <c r="H35" s="542">
        <v>0</v>
      </c>
      <c r="I35" s="542">
        <v>0</v>
      </c>
    </row>
    <row r="36" spans="1:10" ht="20.25">
      <c r="A36" s="646" t="s">
        <v>304</v>
      </c>
      <c r="B36" s="541">
        <v>-104</v>
      </c>
      <c r="C36" s="646"/>
      <c r="D36" s="542">
        <v>-183</v>
      </c>
      <c r="E36" s="646"/>
      <c r="F36" s="542">
        <v>-24</v>
      </c>
      <c r="G36" s="542">
        <v>-3</v>
      </c>
      <c r="H36" s="542">
        <v>-145</v>
      </c>
      <c r="I36" s="542">
        <v>-11</v>
      </c>
      <c r="J36" s="1520"/>
    </row>
    <row r="37" spans="1:10" ht="20.25">
      <c r="A37" s="646" t="s">
        <v>6</v>
      </c>
      <c r="B37" s="541">
        <v>-10</v>
      </c>
      <c r="C37" s="646"/>
      <c r="D37" s="542">
        <v>-4</v>
      </c>
      <c r="E37" s="646"/>
      <c r="F37" s="542">
        <v>-3</v>
      </c>
      <c r="G37" s="542">
        <v>-16</v>
      </c>
      <c r="H37" s="542">
        <v>-16</v>
      </c>
      <c r="I37" s="542">
        <v>31</v>
      </c>
    </row>
    <row r="38" spans="1:10" ht="20.25">
      <c r="A38" s="646" t="s">
        <v>405</v>
      </c>
      <c r="B38" s="541">
        <v>979</v>
      </c>
      <c r="C38" s="646"/>
      <c r="D38" s="542">
        <v>-646</v>
      </c>
      <c r="E38" s="646"/>
      <c r="F38" s="542">
        <v>-162</v>
      </c>
      <c r="G38" s="542">
        <v>-300</v>
      </c>
      <c r="H38" s="542">
        <v>-101</v>
      </c>
      <c r="I38" s="542">
        <v>-83</v>
      </c>
    </row>
    <row r="39" spans="1:10" ht="20.25">
      <c r="A39" s="646" t="s">
        <v>367</v>
      </c>
      <c r="B39" s="541">
        <v>0</v>
      </c>
      <c r="C39" s="646"/>
      <c r="D39" s="542">
        <v>0</v>
      </c>
      <c r="E39" s="646"/>
      <c r="F39" s="542">
        <v>0</v>
      </c>
      <c r="G39" s="542">
        <v>0</v>
      </c>
      <c r="H39" s="542">
        <v>-500</v>
      </c>
      <c r="I39" s="542">
        <v>500</v>
      </c>
    </row>
    <row r="40" spans="1:10" ht="20.25">
      <c r="A40" s="646" t="s">
        <v>5</v>
      </c>
      <c r="B40" s="541">
        <v>2191</v>
      </c>
      <c r="C40" s="646"/>
      <c r="D40" s="542">
        <v>5195</v>
      </c>
      <c r="E40" s="646"/>
      <c r="F40" s="542">
        <v>1331</v>
      </c>
      <c r="G40" s="542">
        <v>1161</v>
      </c>
      <c r="H40" s="542">
        <v>1199</v>
      </c>
      <c r="I40" s="542">
        <v>1504</v>
      </c>
    </row>
    <row r="41" spans="1:10" ht="20.25">
      <c r="A41" s="646" t="s">
        <v>4</v>
      </c>
      <c r="B41" s="541">
        <v>-2113</v>
      </c>
      <c r="C41" s="646"/>
      <c r="D41" s="542">
        <v>-1858</v>
      </c>
      <c r="E41" s="646"/>
      <c r="F41" s="542">
        <v>-293</v>
      </c>
      <c r="G41" s="542">
        <v>-920</v>
      </c>
      <c r="H41" s="542">
        <v>-346</v>
      </c>
      <c r="I41" s="542">
        <v>-299</v>
      </c>
    </row>
    <row r="42" spans="1:10" ht="20.25">
      <c r="A42" s="646" t="s">
        <v>360</v>
      </c>
      <c r="B42" s="541">
        <v>0</v>
      </c>
      <c r="C42" s="646"/>
      <c r="D42" s="542">
        <v>-149</v>
      </c>
      <c r="E42" s="646"/>
      <c r="F42" s="542">
        <v>0</v>
      </c>
      <c r="G42" s="542">
        <v>0</v>
      </c>
      <c r="H42" s="542">
        <v>0</v>
      </c>
      <c r="I42" s="542">
        <v>-149</v>
      </c>
    </row>
    <row r="43" spans="1:10" ht="20.25">
      <c r="A43" s="646" t="s">
        <v>2</v>
      </c>
      <c r="B43" s="541">
        <v>0</v>
      </c>
      <c r="C43" s="646"/>
      <c r="D43" s="542">
        <v>18</v>
      </c>
      <c r="E43" s="646"/>
      <c r="F43" s="542">
        <v>0</v>
      </c>
      <c r="G43" s="542">
        <v>0</v>
      </c>
      <c r="H43" s="542">
        <v>8</v>
      </c>
      <c r="I43" s="542">
        <v>10</v>
      </c>
    </row>
    <row r="44" spans="1:10" ht="20.25">
      <c r="A44" s="646" t="s">
        <v>225</v>
      </c>
      <c r="B44" s="541">
        <v>-104</v>
      </c>
      <c r="C44" s="646"/>
      <c r="D44" s="542">
        <v>-223</v>
      </c>
      <c r="E44" s="646"/>
      <c r="F44" s="542">
        <v>-44</v>
      </c>
      <c r="G44" s="542">
        <v>-44</v>
      </c>
      <c r="H44" s="542">
        <v>-42</v>
      </c>
      <c r="I44" s="542">
        <v>-93</v>
      </c>
    </row>
    <row r="45" spans="1:10" ht="20.25">
      <c r="A45" s="646" t="s">
        <v>289</v>
      </c>
      <c r="B45" s="541">
        <v>-38</v>
      </c>
      <c r="C45" s="646"/>
      <c r="D45" s="542">
        <v>-140</v>
      </c>
      <c r="E45" s="646"/>
      <c r="F45" s="542">
        <v>-50</v>
      </c>
      <c r="G45" s="542">
        <v>-27</v>
      </c>
      <c r="H45" s="542">
        <v>-32</v>
      </c>
      <c r="I45" s="542">
        <v>-31</v>
      </c>
    </row>
    <row r="46" spans="1:10" ht="20.25">
      <c r="A46" s="646" t="s">
        <v>3</v>
      </c>
      <c r="B46" s="541">
        <v>-883</v>
      </c>
      <c r="C46" s="646"/>
      <c r="D46" s="542">
        <v>-3486</v>
      </c>
      <c r="E46" s="646"/>
      <c r="F46" s="542">
        <v>-882</v>
      </c>
      <c r="G46" s="542">
        <v>-883</v>
      </c>
      <c r="H46" s="542">
        <v>-882</v>
      </c>
      <c r="I46" s="542">
        <v>-839</v>
      </c>
    </row>
    <row r="47" spans="1:10" ht="20.25">
      <c r="A47" s="646" t="s">
        <v>1</v>
      </c>
      <c r="B47" s="541">
        <v>-18</v>
      </c>
      <c r="C47" s="101"/>
      <c r="D47" s="542">
        <v>-24</v>
      </c>
      <c r="E47" s="101"/>
      <c r="F47" s="542">
        <v>-4</v>
      </c>
      <c r="G47" s="542">
        <v>-5</v>
      </c>
      <c r="H47" s="542">
        <v>-7</v>
      </c>
      <c r="I47" s="542">
        <v>-8</v>
      </c>
    </row>
    <row r="48" spans="1:10" ht="22.5" customHeight="1" thickBot="1">
      <c r="A48" s="101"/>
      <c r="B48" s="1521">
        <v>103</v>
      </c>
      <c r="C48" s="101"/>
      <c r="D48" s="1522">
        <v>-2521</v>
      </c>
      <c r="E48" s="101"/>
      <c r="F48" s="1522">
        <v>-1136</v>
      </c>
      <c r="G48" s="1522">
        <v>-1035</v>
      </c>
      <c r="H48" s="1522">
        <v>-857</v>
      </c>
      <c r="I48" s="1522">
        <v>507</v>
      </c>
    </row>
    <row r="49" spans="1:9" ht="20.25">
      <c r="A49" s="648" t="s">
        <v>406</v>
      </c>
      <c r="B49" s="645">
        <v>242</v>
      </c>
      <c r="C49" s="101"/>
      <c r="D49" s="1076">
        <v>448</v>
      </c>
      <c r="E49" s="1076"/>
      <c r="F49" s="1076">
        <v>-22</v>
      </c>
      <c r="G49" s="1076">
        <v>119</v>
      </c>
      <c r="H49" s="1076">
        <v>-201</v>
      </c>
      <c r="I49" s="1076">
        <v>552</v>
      </c>
    </row>
    <row r="50" spans="1:9" ht="20.25">
      <c r="A50" s="101" t="s">
        <v>256</v>
      </c>
      <c r="B50" s="541">
        <v>547</v>
      </c>
      <c r="C50" s="101"/>
      <c r="D50" s="542">
        <v>99</v>
      </c>
      <c r="E50" s="101"/>
      <c r="F50" s="542">
        <v>569</v>
      </c>
      <c r="G50" s="542">
        <v>450</v>
      </c>
      <c r="H50" s="542">
        <v>651</v>
      </c>
      <c r="I50" s="542">
        <v>99</v>
      </c>
    </row>
    <row r="51" spans="1:9" ht="21" thickBot="1">
      <c r="A51" s="79" t="s">
        <v>257</v>
      </c>
      <c r="B51" s="543">
        <v>789</v>
      </c>
      <c r="C51" s="79"/>
      <c r="D51" s="544">
        <v>547</v>
      </c>
      <c r="E51" s="101"/>
      <c r="F51" s="544">
        <v>547</v>
      </c>
      <c r="G51" s="544">
        <v>569</v>
      </c>
      <c r="H51" s="544">
        <v>450</v>
      </c>
      <c r="I51" s="544">
        <v>651</v>
      </c>
    </row>
    <row r="52" spans="1:9" ht="20.25">
      <c r="A52" s="101" t="s">
        <v>318</v>
      </c>
      <c r="B52" s="645">
        <v>-54</v>
      </c>
      <c r="C52" s="101"/>
      <c r="D52" s="1076">
        <v>175</v>
      </c>
      <c r="E52" s="101"/>
      <c r="F52" s="1076">
        <v>175</v>
      </c>
      <c r="G52" s="1076">
        <v>-400</v>
      </c>
      <c r="H52" s="1076">
        <v>360</v>
      </c>
      <c r="I52" s="1076">
        <v>40</v>
      </c>
    </row>
    <row r="53" spans="1:9" ht="20.25">
      <c r="A53" s="101" t="s">
        <v>258</v>
      </c>
      <c r="B53" s="541">
        <v>225</v>
      </c>
      <c r="C53" s="101"/>
      <c r="D53" s="542">
        <v>50</v>
      </c>
      <c r="E53" s="101"/>
      <c r="F53" s="542">
        <v>50</v>
      </c>
      <c r="G53" s="542">
        <v>450</v>
      </c>
      <c r="H53" s="542">
        <v>90</v>
      </c>
      <c r="I53" s="542">
        <v>50</v>
      </c>
    </row>
    <row r="54" spans="1:9" ht="21" thickBot="1">
      <c r="A54" s="79" t="s">
        <v>259</v>
      </c>
      <c r="B54" s="543">
        <v>171</v>
      </c>
      <c r="C54" s="79"/>
      <c r="D54" s="544">
        <v>225</v>
      </c>
      <c r="E54" s="101"/>
      <c r="F54" s="544">
        <v>225</v>
      </c>
      <c r="G54" s="544">
        <v>50</v>
      </c>
      <c r="H54" s="544">
        <v>450</v>
      </c>
      <c r="I54" s="544">
        <v>90</v>
      </c>
    </row>
    <row r="55" spans="1:9" ht="12.75" customHeight="1">
      <c r="A55" s="108"/>
      <c r="B55" s="108"/>
      <c r="C55" s="108"/>
      <c r="D55" s="108"/>
      <c r="E55" s="108"/>
      <c r="F55" s="108"/>
      <c r="G55" s="108"/>
      <c r="H55" s="108"/>
      <c r="I55" s="108"/>
    </row>
    <row r="56" spans="1:9" ht="12.75" customHeight="1">
      <c r="A56" s="108"/>
      <c r="B56" s="108"/>
      <c r="C56" s="108"/>
      <c r="D56" s="108"/>
      <c r="E56" s="108"/>
      <c r="F56" s="108"/>
      <c r="G56" s="108"/>
      <c r="H56" s="108"/>
      <c r="I56" s="108"/>
    </row>
    <row r="57" spans="1:9" ht="12.75" customHeight="1">
      <c r="A57" s="108"/>
      <c r="B57" s="108"/>
      <c r="C57" s="108"/>
      <c r="D57" s="108"/>
      <c r="E57" s="108"/>
      <c r="F57" s="108"/>
      <c r="G57" s="108"/>
      <c r="H57" s="108"/>
      <c r="I57" s="108"/>
    </row>
    <row r="58" spans="1:9" ht="12.75" customHeight="1">
      <c r="A58" s="108"/>
      <c r="B58" s="108"/>
      <c r="C58" s="108"/>
      <c r="D58" s="108"/>
      <c r="E58" s="108"/>
      <c r="F58" s="108"/>
      <c r="G58" s="108"/>
      <c r="H58" s="108"/>
      <c r="I58" s="108"/>
    </row>
    <row r="59" spans="1:9" ht="12.75" customHeight="1">
      <c r="A59" s="108"/>
      <c r="B59" s="108"/>
      <c r="C59" s="108"/>
      <c r="D59" s="108"/>
      <c r="E59" s="108"/>
      <c r="F59" s="108"/>
      <c r="G59" s="108"/>
      <c r="H59" s="108"/>
      <c r="I59" s="108"/>
    </row>
    <row r="60" spans="1:9" ht="12.75" customHeight="1">
      <c r="A60" s="108"/>
      <c r="B60" s="108"/>
      <c r="C60" s="108"/>
      <c r="D60" s="108"/>
      <c r="E60" s="108"/>
      <c r="F60" s="108"/>
      <c r="G60" s="108"/>
      <c r="H60" s="108"/>
      <c r="I60" s="108"/>
    </row>
    <row r="61" spans="1:9" ht="12.75" customHeight="1">
      <c r="A61" s="108"/>
      <c r="B61" s="108"/>
      <c r="C61" s="108"/>
      <c r="D61" s="108"/>
      <c r="E61" s="108"/>
      <c r="F61" s="108"/>
      <c r="G61" s="108"/>
      <c r="H61" s="108"/>
      <c r="I61" s="108"/>
    </row>
    <row r="62" spans="1:9" ht="12.75" customHeight="1">
      <c r="A62" s="108"/>
      <c r="B62" s="108"/>
      <c r="C62" s="108"/>
      <c r="D62" s="108"/>
      <c r="E62" s="108"/>
      <c r="F62" s="108"/>
      <c r="G62" s="108"/>
      <c r="H62" s="108"/>
      <c r="I62" s="108"/>
    </row>
    <row r="63" spans="1:9" ht="12.75" customHeight="1">
      <c r="A63" s="108"/>
      <c r="B63" s="108"/>
      <c r="C63" s="108"/>
      <c r="D63" s="108"/>
      <c r="E63" s="108"/>
      <c r="F63" s="108"/>
      <c r="G63" s="108"/>
      <c r="H63" s="108"/>
      <c r="I63" s="108"/>
    </row>
    <row r="64" spans="1:9" ht="12.75" customHeight="1">
      <c r="A64" s="108"/>
      <c r="B64" s="108"/>
      <c r="C64" s="108"/>
      <c r="D64" s="108"/>
      <c r="E64" s="108"/>
      <c r="F64" s="108"/>
      <c r="G64" s="108"/>
      <c r="H64" s="108"/>
      <c r="I64" s="108"/>
    </row>
    <row r="65" spans="1:9" ht="12.75" customHeight="1">
      <c r="A65" s="108"/>
      <c r="B65" s="108"/>
      <c r="C65" s="108"/>
      <c r="D65" s="108"/>
      <c r="E65" s="108"/>
      <c r="F65" s="108"/>
      <c r="G65" s="108"/>
      <c r="H65" s="108"/>
      <c r="I65" s="108"/>
    </row>
    <row r="66" spans="1:9" ht="12.75" customHeight="1">
      <c r="A66" s="108"/>
      <c r="B66" s="108"/>
      <c r="C66" s="108"/>
      <c r="D66" s="108"/>
      <c r="E66" s="108"/>
      <c r="F66" s="108"/>
      <c r="G66" s="108"/>
      <c r="H66" s="108"/>
      <c r="I66" s="108"/>
    </row>
    <row r="67" spans="1:9" ht="12.75" customHeight="1">
      <c r="A67" s="108"/>
      <c r="B67" s="108"/>
      <c r="C67" s="108"/>
      <c r="D67" s="108"/>
      <c r="E67" s="108"/>
      <c r="F67" s="108"/>
      <c r="G67" s="108"/>
      <c r="H67" s="108"/>
      <c r="I67" s="108"/>
    </row>
    <row r="68" spans="1:9" ht="12.75" customHeight="1">
      <c r="A68" s="108"/>
      <c r="B68" s="108"/>
      <c r="C68" s="108"/>
      <c r="D68" s="108"/>
      <c r="E68" s="108"/>
      <c r="F68" s="108"/>
      <c r="G68" s="108"/>
      <c r="H68" s="108"/>
      <c r="I68" s="108"/>
    </row>
    <row r="69" spans="1:9" ht="12.75" customHeight="1">
      <c r="A69" s="108"/>
      <c r="B69" s="108"/>
      <c r="C69" s="108"/>
      <c r="D69" s="108"/>
      <c r="E69" s="108"/>
      <c r="F69" s="108"/>
      <c r="G69" s="108"/>
      <c r="H69" s="108"/>
      <c r="I69" s="108"/>
    </row>
    <row r="70" spans="1:9" ht="12.75" customHeight="1">
      <c r="A70" s="108"/>
      <c r="B70" s="108"/>
      <c r="C70" s="108"/>
      <c r="D70" s="108"/>
      <c r="E70" s="108"/>
      <c r="F70" s="108"/>
      <c r="G70" s="108"/>
      <c r="H70" s="108"/>
      <c r="I70" s="108"/>
    </row>
    <row r="71" spans="1:9" ht="12.75" customHeight="1">
      <c r="A71" s="108"/>
      <c r="B71" s="108"/>
      <c r="C71" s="108"/>
      <c r="D71" s="108"/>
      <c r="E71" s="108"/>
      <c r="F71" s="108"/>
      <c r="G71" s="108"/>
      <c r="H71" s="108"/>
      <c r="I71" s="108"/>
    </row>
    <row r="72" spans="1:9" ht="12.75" customHeight="1">
      <c r="A72" s="108"/>
      <c r="B72" s="108"/>
      <c r="C72" s="108"/>
      <c r="D72" s="108"/>
      <c r="E72" s="108"/>
      <c r="F72" s="108"/>
      <c r="G72" s="108"/>
      <c r="H72" s="108"/>
      <c r="I72" s="108"/>
    </row>
    <row r="73" spans="1:9" ht="12.75" customHeight="1">
      <c r="A73" s="108"/>
      <c r="B73" s="108"/>
      <c r="C73" s="108"/>
      <c r="D73" s="108"/>
      <c r="E73" s="108"/>
      <c r="F73" s="108"/>
      <c r="G73" s="108"/>
      <c r="H73" s="108"/>
      <c r="I73" s="108"/>
    </row>
    <row r="74" spans="1:9" ht="12.75" customHeight="1">
      <c r="A74" s="108"/>
      <c r="B74" s="108"/>
      <c r="C74" s="108"/>
      <c r="D74" s="108"/>
      <c r="E74" s="108"/>
      <c r="F74" s="108"/>
      <c r="G74" s="108"/>
      <c r="H74" s="108"/>
      <c r="I74" s="108"/>
    </row>
    <row r="75" spans="1:9" ht="12.75" customHeight="1">
      <c r="A75" s="108"/>
      <c r="B75" s="108"/>
      <c r="C75" s="108"/>
      <c r="D75" s="108"/>
      <c r="E75" s="108"/>
      <c r="F75" s="108"/>
      <c r="G75" s="108"/>
      <c r="H75" s="108"/>
      <c r="I75" s="108"/>
    </row>
    <row r="76" spans="1:9" ht="12.75" customHeight="1">
      <c r="A76" s="108"/>
      <c r="B76" s="108"/>
      <c r="C76" s="108"/>
      <c r="D76" s="108"/>
      <c r="E76" s="108"/>
      <c r="F76" s="108"/>
      <c r="G76" s="108"/>
      <c r="H76" s="108"/>
      <c r="I76" s="108"/>
    </row>
    <row r="77" spans="1:9" ht="12.75" customHeight="1">
      <c r="A77" s="108"/>
      <c r="B77" s="108"/>
      <c r="C77" s="108"/>
      <c r="D77" s="108"/>
      <c r="E77" s="108"/>
      <c r="F77" s="108"/>
      <c r="G77" s="108"/>
      <c r="H77" s="108"/>
      <c r="I77" s="108"/>
    </row>
    <row r="78" spans="1:9" ht="12.75" customHeight="1">
      <c r="A78" s="108"/>
      <c r="B78" s="108"/>
      <c r="C78" s="108"/>
      <c r="D78" s="108"/>
      <c r="E78" s="108"/>
      <c r="F78" s="108"/>
      <c r="G78" s="108"/>
      <c r="H78" s="108"/>
      <c r="I78" s="108"/>
    </row>
    <row r="79" spans="1:9" ht="12.75" customHeight="1">
      <c r="A79" s="108"/>
      <c r="B79" s="108"/>
      <c r="C79" s="108"/>
      <c r="D79" s="108"/>
      <c r="E79" s="108"/>
      <c r="F79" s="108"/>
      <c r="G79" s="108"/>
      <c r="H79" s="108"/>
      <c r="I79" s="108"/>
    </row>
    <row r="80" spans="1:9" ht="12.75" customHeight="1">
      <c r="A80" s="108"/>
      <c r="B80" s="108"/>
      <c r="C80" s="108"/>
      <c r="D80" s="108"/>
      <c r="E80" s="108"/>
      <c r="F80" s="108"/>
      <c r="G80" s="108"/>
      <c r="H80" s="108"/>
      <c r="I80" s="108"/>
    </row>
    <row r="81" spans="1:9" ht="12.75" customHeight="1">
      <c r="A81" s="108"/>
      <c r="B81" s="108"/>
      <c r="C81" s="108"/>
      <c r="D81" s="108"/>
      <c r="E81" s="108"/>
      <c r="F81" s="108"/>
      <c r="G81" s="108"/>
      <c r="H81" s="108"/>
      <c r="I81" s="108"/>
    </row>
    <row r="82" spans="1:9" ht="12.75" customHeight="1">
      <c r="A82" s="108"/>
      <c r="B82" s="108"/>
      <c r="C82" s="108"/>
      <c r="D82" s="108"/>
      <c r="E82" s="108"/>
      <c r="F82" s="108"/>
      <c r="G82" s="108"/>
      <c r="H82" s="108"/>
      <c r="I82" s="108"/>
    </row>
    <row r="83" spans="1:9" ht="12.75" customHeight="1">
      <c r="A83" s="108"/>
      <c r="B83" s="108"/>
      <c r="C83" s="108"/>
      <c r="D83" s="108"/>
      <c r="E83" s="108"/>
      <c r="F83" s="108"/>
      <c r="G83" s="108"/>
      <c r="H83" s="108"/>
      <c r="I83" s="108"/>
    </row>
    <row r="84" spans="1:9" ht="12.75" customHeight="1">
      <c r="A84" s="108"/>
      <c r="B84" s="108"/>
      <c r="C84" s="108"/>
      <c r="D84" s="108"/>
      <c r="E84" s="108"/>
      <c r="F84" s="108"/>
      <c r="G84" s="108"/>
      <c r="H84" s="108"/>
      <c r="I84" s="108"/>
    </row>
    <row r="85" spans="1:9" ht="12.75" customHeight="1">
      <c r="A85" s="108"/>
      <c r="B85" s="108"/>
      <c r="C85" s="108"/>
      <c r="D85" s="108"/>
      <c r="E85" s="108"/>
      <c r="F85" s="108"/>
      <c r="G85" s="108"/>
      <c r="H85" s="108"/>
      <c r="I85" s="108"/>
    </row>
    <row r="86" spans="1:9" ht="12.75" customHeight="1">
      <c r="A86" s="108"/>
      <c r="B86" s="108"/>
      <c r="C86" s="108"/>
      <c r="D86" s="108"/>
      <c r="E86" s="108"/>
      <c r="F86" s="108"/>
      <c r="G86" s="108"/>
      <c r="H86" s="108"/>
      <c r="I86" s="108"/>
    </row>
    <row r="87" spans="1:9" ht="12.75" customHeight="1">
      <c r="A87" s="108"/>
      <c r="B87" s="108"/>
      <c r="C87" s="108"/>
      <c r="D87" s="108"/>
      <c r="E87" s="108"/>
      <c r="F87" s="108"/>
      <c r="G87" s="108"/>
      <c r="H87" s="108"/>
      <c r="I87" s="108"/>
    </row>
    <row r="88" spans="1:9" ht="12.75" customHeight="1">
      <c r="A88" s="108"/>
      <c r="B88" s="108"/>
      <c r="C88" s="108"/>
      <c r="D88" s="108"/>
      <c r="E88" s="108"/>
      <c r="F88" s="108"/>
      <c r="G88" s="108"/>
      <c r="H88" s="108"/>
      <c r="I88" s="108"/>
    </row>
    <row r="89" spans="1:9" ht="12.75" customHeight="1">
      <c r="A89" s="108"/>
      <c r="B89" s="108"/>
      <c r="C89" s="108"/>
      <c r="D89" s="108"/>
      <c r="E89" s="108"/>
      <c r="F89" s="108"/>
      <c r="G89" s="108"/>
      <c r="H89" s="108"/>
      <c r="I89" s="108"/>
    </row>
    <row r="90" spans="1:9" ht="12.75" customHeight="1">
      <c r="A90" s="108"/>
      <c r="B90" s="108"/>
      <c r="C90" s="108"/>
      <c r="D90" s="108"/>
      <c r="E90" s="108"/>
      <c r="F90" s="108"/>
      <c r="G90" s="108"/>
      <c r="H90" s="108"/>
      <c r="I90" s="108"/>
    </row>
    <row r="91" spans="1:9" ht="12.75" customHeight="1">
      <c r="A91" s="108"/>
      <c r="B91" s="108"/>
      <c r="C91" s="108"/>
      <c r="D91" s="108"/>
      <c r="E91" s="108"/>
      <c r="F91" s="108"/>
      <c r="G91" s="108"/>
      <c r="H91" s="108"/>
      <c r="I91" s="108"/>
    </row>
    <row r="92" spans="1:9" ht="12.75" customHeight="1">
      <c r="A92" s="108"/>
      <c r="B92" s="108"/>
      <c r="C92" s="108"/>
      <c r="D92" s="108"/>
      <c r="E92" s="108"/>
      <c r="F92" s="108"/>
      <c r="G92" s="108"/>
      <c r="H92" s="108"/>
      <c r="I92" s="108"/>
    </row>
    <row r="93" spans="1:9" ht="12.75" customHeight="1">
      <c r="A93" s="108"/>
      <c r="B93" s="108"/>
      <c r="C93" s="108"/>
      <c r="D93" s="108"/>
      <c r="E93" s="108"/>
      <c r="F93" s="108"/>
      <c r="G93" s="108"/>
      <c r="H93" s="108"/>
      <c r="I93" s="108"/>
    </row>
    <row r="94" spans="1:9" ht="12.75" customHeight="1">
      <c r="A94" s="108"/>
      <c r="B94" s="108"/>
      <c r="C94" s="108"/>
      <c r="D94" s="108"/>
      <c r="E94" s="108"/>
      <c r="F94" s="108"/>
      <c r="G94" s="108"/>
      <c r="H94" s="108"/>
      <c r="I94" s="108"/>
    </row>
    <row r="95" spans="1:9" ht="12.75" customHeight="1">
      <c r="A95" s="108"/>
      <c r="B95" s="108"/>
      <c r="C95" s="108"/>
      <c r="D95" s="108"/>
      <c r="E95" s="108"/>
      <c r="F95" s="108"/>
      <c r="G95" s="108"/>
      <c r="H95" s="108"/>
      <c r="I95" s="108"/>
    </row>
    <row r="96" spans="1:9" ht="12.75" customHeight="1">
      <c r="A96" s="108"/>
      <c r="B96" s="108"/>
      <c r="C96" s="108"/>
      <c r="D96" s="108"/>
      <c r="E96" s="108"/>
      <c r="F96" s="108"/>
      <c r="G96" s="108"/>
      <c r="H96" s="108"/>
      <c r="I96" s="108"/>
    </row>
    <row r="97" spans="1:9" ht="12.75" customHeight="1">
      <c r="A97" s="108"/>
      <c r="B97" s="108"/>
      <c r="C97" s="108"/>
      <c r="D97" s="108"/>
      <c r="E97" s="108"/>
      <c r="F97" s="108"/>
      <c r="G97" s="108"/>
      <c r="H97" s="108"/>
      <c r="I97" s="108"/>
    </row>
    <row r="98" spans="1:9" ht="12.75" customHeight="1">
      <c r="A98" s="108"/>
      <c r="B98" s="108"/>
      <c r="C98" s="108"/>
      <c r="D98" s="108"/>
      <c r="E98" s="108"/>
      <c r="F98" s="108"/>
      <c r="G98" s="108"/>
      <c r="H98" s="108"/>
      <c r="I98" s="108"/>
    </row>
    <row r="99" spans="1:9" ht="12.75" customHeight="1">
      <c r="A99" s="108"/>
      <c r="B99" s="108"/>
      <c r="C99" s="108"/>
      <c r="D99" s="108"/>
      <c r="E99" s="108"/>
      <c r="F99" s="108"/>
      <c r="G99" s="108"/>
      <c r="H99" s="108"/>
      <c r="I99" s="108"/>
    </row>
    <row r="100" spans="1:9" ht="12.75" customHeight="1">
      <c r="A100" s="108"/>
      <c r="B100" s="108"/>
      <c r="C100" s="108"/>
      <c r="D100" s="108"/>
      <c r="E100" s="108"/>
      <c r="F100" s="108"/>
      <c r="G100" s="108"/>
      <c r="H100" s="108"/>
      <c r="I100" s="108"/>
    </row>
    <row r="101" spans="1:9" ht="12.75" customHeight="1">
      <c r="A101" s="108"/>
      <c r="B101" s="108"/>
      <c r="C101" s="108"/>
      <c r="D101" s="108"/>
      <c r="E101" s="108"/>
      <c r="F101" s="108"/>
      <c r="G101" s="108"/>
      <c r="H101" s="108"/>
      <c r="I101" s="108"/>
    </row>
    <row r="102" spans="1:9" ht="12.75" customHeight="1">
      <c r="A102" s="108"/>
      <c r="B102" s="108"/>
      <c r="C102" s="108"/>
      <c r="D102" s="108"/>
      <c r="E102" s="108"/>
      <c r="F102" s="108"/>
      <c r="G102" s="108"/>
      <c r="H102" s="108"/>
      <c r="I102" s="108"/>
    </row>
    <row r="103" spans="1:9" ht="12.75" customHeight="1">
      <c r="A103" s="108"/>
      <c r="B103" s="108"/>
      <c r="C103" s="108"/>
      <c r="D103" s="108"/>
      <c r="E103" s="108"/>
      <c r="F103" s="108"/>
      <c r="G103" s="108"/>
      <c r="H103" s="108"/>
      <c r="I103" s="108"/>
    </row>
    <row r="104" spans="1:9" ht="12.75" customHeight="1">
      <c r="A104" s="108"/>
      <c r="B104" s="108"/>
      <c r="C104" s="108"/>
      <c r="D104" s="108"/>
      <c r="E104" s="108"/>
      <c r="F104" s="108"/>
      <c r="G104" s="108"/>
      <c r="H104" s="108"/>
      <c r="I104" s="108"/>
    </row>
    <row r="105" spans="1:9" ht="12.75" customHeight="1">
      <c r="A105" s="108"/>
      <c r="B105" s="108"/>
      <c r="C105" s="108"/>
      <c r="D105" s="108"/>
      <c r="E105" s="108"/>
      <c r="F105" s="108"/>
      <c r="G105" s="108"/>
      <c r="H105" s="108"/>
      <c r="I105" s="108"/>
    </row>
    <row r="106" spans="1:9" ht="12.75" customHeight="1">
      <c r="A106" s="108"/>
      <c r="B106" s="108"/>
      <c r="C106" s="108"/>
      <c r="D106" s="108"/>
      <c r="E106" s="108"/>
      <c r="F106" s="108"/>
      <c r="G106" s="108"/>
      <c r="H106" s="108"/>
      <c r="I106" s="108"/>
    </row>
    <row r="107" spans="1:9" ht="12.75" customHeight="1">
      <c r="A107" s="108"/>
      <c r="B107" s="108"/>
      <c r="C107" s="108"/>
      <c r="D107" s="108"/>
      <c r="E107" s="108"/>
      <c r="F107" s="108"/>
      <c r="G107" s="108"/>
      <c r="H107" s="108"/>
      <c r="I107" s="108"/>
    </row>
    <row r="108" spans="1:9" ht="12.75" customHeight="1">
      <c r="A108" s="108"/>
      <c r="B108" s="108"/>
      <c r="C108" s="108"/>
      <c r="D108" s="108"/>
      <c r="E108" s="108"/>
      <c r="F108" s="108"/>
      <c r="G108" s="108"/>
      <c r="H108" s="108"/>
      <c r="I108" s="108"/>
    </row>
    <row r="109" spans="1:9" ht="12.75" customHeight="1">
      <c r="A109" s="108"/>
      <c r="B109" s="108"/>
      <c r="C109" s="108"/>
      <c r="D109" s="108"/>
      <c r="E109" s="108"/>
      <c r="F109" s="108"/>
      <c r="G109" s="108"/>
      <c r="H109" s="108"/>
      <c r="I109" s="108"/>
    </row>
    <row r="110" spans="1:9" ht="12.75" customHeight="1">
      <c r="A110" s="108"/>
      <c r="B110" s="108"/>
      <c r="C110" s="108"/>
      <c r="D110" s="108"/>
      <c r="E110" s="108"/>
      <c r="F110" s="108"/>
      <c r="G110" s="108"/>
      <c r="H110" s="108"/>
      <c r="I110" s="108"/>
    </row>
    <row r="111" spans="1:9" ht="12.75" customHeight="1">
      <c r="A111" s="108"/>
      <c r="B111" s="108"/>
      <c r="C111" s="108"/>
      <c r="D111" s="108"/>
      <c r="E111" s="108"/>
      <c r="F111" s="108"/>
      <c r="G111" s="108"/>
      <c r="H111" s="108"/>
      <c r="I111" s="108"/>
    </row>
    <row r="112" spans="1:9" ht="12.75" customHeight="1">
      <c r="A112" s="108"/>
      <c r="B112" s="108"/>
      <c r="C112" s="108"/>
      <c r="D112" s="108"/>
      <c r="E112" s="108"/>
      <c r="F112" s="108"/>
      <c r="G112" s="108"/>
      <c r="H112" s="108"/>
      <c r="I112" s="108"/>
    </row>
    <row r="113" spans="1:9" ht="12.75" customHeight="1">
      <c r="A113" s="108"/>
      <c r="B113" s="108"/>
      <c r="C113" s="108"/>
      <c r="D113" s="108"/>
      <c r="E113" s="108"/>
      <c r="F113" s="108"/>
      <c r="G113" s="108"/>
      <c r="H113" s="108"/>
      <c r="I113" s="108"/>
    </row>
    <row r="114" spans="1:9" ht="12.75" customHeight="1">
      <c r="A114" s="108"/>
      <c r="B114" s="108"/>
      <c r="C114" s="108"/>
      <c r="D114" s="108"/>
      <c r="E114" s="108"/>
      <c r="F114" s="108"/>
      <c r="G114" s="108"/>
      <c r="H114" s="108"/>
      <c r="I114" s="108"/>
    </row>
    <row r="115" spans="1:9" ht="12.75" customHeight="1">
      <c r="A115" s="108"/>
      <c r="B115" s="108"/>
      <c r="C115" s="108"/>
      <c r="D115" s="108"/>
      <c r="E115" s="108"/>
      <c r="F115" s="108"/>
      <c r="G115" s="108"/>
      <c r="H115" s="108"/>
      <c r="I115" s="108"/>
    </row>
    <row r="116" spans="1:9" ht="12.75" customHeight="1">
      <c r="A116" s="108"/>
      <c r="B116" s="108"/>
      <c r="C116" s="108"/>
      <c r="D116" s="108"/>
      <c r="E116" s="108"/>
      <c r="F116" s="108"/>
      <c r="G116" s="108"/>
      <c r="H116" s="108"/>
      <c r="I116" s="108"/>
    </row>
    <row r="117" spans="1:9" ht="12.75" customHeight="1">
      <c r="A117" s="108"/>
      <c r="B117" s="108"/>
      <c r="C117" s="108"/>
      <c r="D117" s="108"/>
      <c r="E117" s="108"/>
      <c r="F117" s="108"/>
      <c r="G117" s="108"/>
      <c r="H117" s="108"/>
      <c r="I117" s="108"/>
    </row>
    <row r="118" spans="1:9" ht="12.75" customHeight="1">
      <c r="A118" s="108"/>
      <c r="B118" s="108"/>
      <c r="C118" s="108"/>
      <c r="D118" s="108"/>
      <c r="E118" s="108"/>
      <c r="F118" s="108"/>
      <c r="G118" s="108"/>
      <c r="H118" s="108"/>
      <c r="I118" s="108"/>
    </row>
    <row r="119" spans="1:9" ht="12.75" customHeight="1">
      <c r="A119" s="108"/>
      <c r="B119" s="108"/>
      <c r="C119" s="108"/>
      <c r="D119" s="108"/>
      <c r="E119" s="108"/>
      <c r="F119" s="108"/>
      <c r="G119" s="108"/>
      <c r="H119" s="108"/>
      <c r="I119" s="108"/>
    </row>
    <row r="120" spans="1:9" ht="12.75" customHeight="1">
      <c r="A120" s="108"/>
      <c r="B120" s="108"/>
      <c r="C120" s="108"/>
      <c r="D120" s="108"/>
      <c r="E120" s="108"/>
      <c r="F120" s="108"/>
      <c r="G120" s="108"/>
      <c r="H120" s="108"/>
      <c r="I120" s="108"/>
    </row>
    <row r="121" spans="1:9" ht="12.75" customHeight="1">
      <c r="A121" s="108"/>
      <c r="B121" s="108"/>
      <c r="C121" s="108"/>
      <c r="D121" s="108"/>
      <c r="E121" s="108"/>
      <c r="F121" s="108"/>
      <c r="G121" s="108"/>
      <c r="H121" s="108"/>
      <c r="I121" s="108"/>
    </row>
    <row r="122" spans="1:9" ht="12.75" customHeight="1">
      <c r="A122" s="108"/>
      <c r="B122" s="108"/>
      <c r="C122" s="108"/>
      <c r="D122" s="108"/>
      <c r="E122" s="108"/>
      <c r="F122" s="108"/>
      <c r="G122" s="108"/>
      <c r="H122" s="108"/>
      <c r="I122" s="108"/>
    </row>
    <row r="123" spans="1:9" ht="12.75" customHeight="1">
      <c r="A123" s="108"/>
      <c r="B123" s="108"/>
      <c r="C123" s="108"/>
      <c r="D123" s="108"/>
      <c r="E123" s="108"/>
      <c r="F123" s="108"/>
      <c r="G123" s="108"/>
      <c r="H123" s="108"/>
      <c r="I123" s="108"/>
    </row>
    <row r="124" spans="1:9" ht="12.75" customHeight="1">
      <c r="A124" s="108"/>
      <c r="B124" s="108"/>
      <c r="C124" s="108"/>
      <c r="D124" s="108"/>
      <c r="E124" s="108"/>
      <c r="F124" s="108"/>
      <c r="G124" s="108"/>
      <c r="H124" s="108"/>
      <c r="I124" s="108"/>
    </row>
    <row r="125" spans="1:9" ht="12.75" customHeight="1">
      <c r="A125" s="108"/>
      <c r="B125" s="108"/>
      <c r="C125" s="108"/>
      <c r="D125" s="108"/>
      <c r="E125" s="108"/>
      <c r="F125" s="108"/>
      <c r="G125" s="108"/>
      <c r="H125" s="108"/>
      <c r="I125" s="108"/>
    </row>
    <row r="126" spans="1:9" ht="12.75" customHeight="1">
      <c r="A126" s="108"/>
      <c r="B126" s="108"/>
      <c r="C126" s="108"/>
      <c r="D126" s="108"/>
      <c r="E126" s="108"/>
      <c r="F126" s="108"/>
      <c r="G126" s="108"/>
      <c r="H126" s="108"/>
      <c r="I126" s="108"/>
    </row>
    <row r="127" spans="1:9" ht="12.75" customHeight="1">
      <c r="A127" s="108"/>
      <c r="B127" s="108"/>
      <c r="C127" s="108"/>
      <c r="D127" s="108"/>
      <c r="E127" s="108"/>
      <c r="F127" s="108"/>
      <c r="G127" s="108"/>
      <c r="H127" s="108"/>
      <c r="I127" s="108"/>
    </row>
    <row r="128" spans="1:9" ht="12.75" customHeight="1">
      <c r="A128" s="108"/>
      <c r="B128" s="108"/>
      <c r="C128" s="108"/>
      <c r="D128" s="108"/>
      <c r="E128" s="108"/>
      <c r="F128" s="108"/>
      <c r="G128" s="108"/>
      <c r="H128" s="108"/>
      <c r="I128" s="108"/>
    </row>
    <row r="129" spans="1:9" ht="12.75" customHeight="1">
      <c r="A129" s="108"/>
      <c r="B129" s="108"/>
      <c r="C129" s="108"/>
      <c r="D129" s="108"/>
      <c r="E129" s="108"/>
      <c r="F129" s="108"/>
      <c r="G129" s="108"/>
      <c r="H129" s="108"/>
      <c r="I129" s="108"/>
    </row>
    <row r="130" spans="1:9" ht="12.75" customHeight="1">
      <c r="A130" s="108"/>
      <c r="B130" s="108"/>
      <c r="C130" s="108"/>
      <c r="D130" s="108"/>
      <c r="E130" s="108"/>
      <c r="F130" s="108"/>
      <c r="G130" s="108"/>
      <c r="H130" s="108"/>
      <c r="I130" s="108"/>
    </row>
    <row r="131" spans="1:9" ht="12.75" customHeight="1">
      <c r="A131" s="108"/>
      <c r="B131" s="108"/>
      <c r="C131" s="108"/>
      <c r="D131" s="108"/>
      <c r="E131" s="108"/>
      <c r="F131" s="108"/>
      <c r="G131" s="108"/>
      <c r="H131" s="108"/>
      <c r="I131" s="108"/>
    </row>
    <row r="132" spans="1:9" ht="12.75" customHeight="1">
      <c r="A132" s="108"/>
      <c r="B132" s="108"/>
      <c r="C132" s="108"/>
      <c r="D132" s="108"/>
      <c r="E132" s="108"/>
      <c r="F132" s="108"/>
      <c r="G132" s="108"/>
      <c r="H132" s="108"/>
      <c r="I132" s="108"/>
    </row>
    <row r="133" spans="1:9" ht="12.75" customHeight="1">
      <c r="A133" s="108"/>
      <c r="B133" s="108"/>
      <c r="C133" s="108"/>
      <c r="D133" s="108"/>
      <c r="E133" s="108"/>
      <c r="F133" s="108"/>
      <c r="G133" s="108"/>
      <c r="H133" s="108"/>
      <c r="I133" s="108"/>
    </row>
    <row r="134" spans="1:9" ht="12.75" customHeight="1">
      <c r="A134" s="108"/>
      <c r="B134" s="108"/>
      <c r="C134" s="108"/>
      <c r="D134" s="108"/>
      <c r="E134" s="108"/>
      <c r="F134" s="108"/>
      <c r="G134" s="108"/>
      <c r="H134" s="108"/>
      <c r="I134" s="108"/>
    </row>
    <row r="135" spans="1:9" ht="12.75" customHeight="1">
      <c r="A135" s="108"/>
      <c r="B135" s="108"/>
      <c r="C135" s="108"/>
      <c r="D135" s="108"/>
      <c r="E135" s="108"/>
      <c r="F135" s="108"/>
      <c r="G135" s="108"/>
      <c r="H135" s="108"/>
      <c r="I135" s="108"/>
    </row>
    <row r="136" spans="1:9" ht="12.75" customHeight="1">
      <c r="A136" s="108"/>
      <c r="B136" s="108"/>
      <c r="C136" s="108"/>
      <c r="D136" s="108"/>
      <c r="E136" s="108"/>
      <c r="F136" s="108"/>
      <c r="G136" s="108"/>
      <c r="H136" s="108"/>
      <c r="I136" s="108"/>
    </row>
    <row r="137" spans="1:9" ht="12.75" customHeight="1">
      <c r="A137" s="108"/>
      <c r="B137" s="108"/>
      <c r="C137" s="108"/>
      <c r="D137" s="108"/>
      <c r="E137" s="108"/>
      <c r="F137" s="108"/>
      <c r="G137" s="108"/>
      <c r="H137" s="108"/>
      <c r="I137" s="108"/>
    </row>
    <row r="138" spans="1:9" ht="12.75" customHeight="1">
      <c r="A138" s="108"/>
      <c r="B138" s="108"/>
      <c r="C138" s="108"/>
      <c r="D138" s="108"/>
      <c r="E138" s="108"/>
      <c r="F138" s="108"/>
      <c r="G138" s="108"/>
      <c r="H138" s="108"/>
      <c r="I138" s="108"/>
    </row>
    <row r="139" spans="1:9" ht="12.75" customHeight="1">
      <c r="A139" s="108"/>
      <c r="B139" s="108"/>
      <c r="C139" s="108"/>
      <c r="D139" s="108"/>
      <c r="E139" s="108"/>
      <c r="F139" s="108"/>
      <c r="G139" s="108"/>
      <c r="H139" s="108"/>
      <c r="I139" s="108"/>
    </row>
    <row r="140" spans="1:9" ht="12.75" customHeight="1">
      <c r="A140" s="108"/>
      <c r="B140" s="108"/>
      <c r="C140" s="108"/>
      <c r="D140" s="108"/>
      <c r="E140" s="108"/>
      <c r="F140" s="108"/>
      <c r="G140" s="108"/>
      <c r="H140" s="108"/>
      <c r="I140" s="108"/>
    </row>
    <row r="141" spans="1:9" ht="12.75" customHeight="1">
      <c r="A141" s="108"/>
      <c r="B141" s="108"/>
      <c r="C141" s="108"/>
      <c r="D141" s="108"/>
      <c r="E141" s="108"/>
      <c r="F141" s="108"/>
      <c r="G141" s="108"/>
      <c r="H141" s="108"/>
      <c r="I141" s="108"/>
    </row>
    <row r="142" spans="1:9" ht="12.75" customHeight="1">
      <c r="A142" s="108"/>
      <c r="B142" s="108"/>
      <c r="C142" s="108"/>
      <c r="D142" s="108"/>
      <c r="E142" s="108"/>
      <c r="F142" s="108"/>
      <c r="G142" s="108"/>
      <c r="H142" s="108"/>
      <c r="I142" s="108"/>
    </row>
    <row r="143" spans="1:9" ht="12.75" customHeight="1">
      <c r="A143" s="108"/>
      <c r="B143" s="108"/>
      <c r="C143" s="108"/>
      <c r="D143" s="108"/>
      <c r="E143" s="108"/>
      <c r="F143" s="108"/>
      <c r="G143" s="108"/>
      <c r="H143" s="108"/>
      <c r="I143" s="108"/>
    </row>
    <row r="144" spans="1:9" ht="12.75" customHeight="1">
      <c r="A144" s="108"/>
      <c r="B144" s="108"/>
      <c r="C144" s="108"/>
      <c r="D144" s="108"/>
      <c r="E144" s="108"/>
      <c r="F144" s="108"/>
      <c r="G144" s="108"/>
      <c r="H144" s="108"/>
      <c r="I144" s="108"/>
    </row>
    <row r="145" spans="1:9" ht="12.75" customHeight="1">
      <c r="A145" s="108"/>
      <c r="B145" s="108"/>
      <c r="C145" s="108"/>
      <c r="D145" s="108"/>
      <c r="E145" s="108"/>
      <c r="F145" s="108"/>
      <c r="G145" s="108"/>
      <c r="H145" s="108"/>
      <c r="I145" s="108"/>
    </row>
    <row r="146" spans="1:9" ht="12.75" customHeight="1">
      <c r="A146" s="108"/>
      <c r="B146" s="108"/>
      <c r="C146" s="108"/>
      <c r="D146" s="108"/>
      <c r="E146" s="108"/>
      <c r="F146" s="108"/>
      <c r="G146" s="108"/>
      <c r="H146" s="108"/>
      <c r="I146" s="108"/>
    </row>
    <row r="147" spans="1:9" ht="12.75" customHeight="1">
      <c r="A147" s="108"/>
      <c r="B147" s="108"/>
      <c r="C147" s="108"/>
      <c r="D147" s="108"/>
      <c r="E147" s="108"/>
      <c r="F147" s="108"/>
      <c r="G147" s="108"/>
      <c r="H147" s="108"/>
      <c r="I147" s="108"/>
    </row>
    <row r="148" spans="1:9" ht="12.75" customHeight="1">
      <c r="A148" s="108"/>
      <c r="B148" s="108"/>
      <c r="C148" s="108"/>
      <c r="D148" s="108"/>
      <c r="E148" s="108"/>
      <c r="F148" s="108"/>
      <c r="G148" s="108"/>
      <c r="H148" s="108"/>
      <c r="I148" s="108"/>
    </row>
    <row r="149" spans="1:9" ht="12.75" customHeight="1">
      <c r="A149" s="108"/>
      <c r="B149" s="108"/>
      <c r="C149" s="108"/>
      <c r="D149" s="108"/>
      <c r="E149" s="108"/>
      <c r="F149" s="108"/>
      <c r="G149" s="108"/>
      <c r="H149" s="108"/>
      <c r="I149" s="108"/>
    </row>
    <row r="150" spans="1:9" ht="12.75" customHeight="1">
      <c r="A150" s="108"/>
      <c r="B150" s="108"/>
      <c r="C150" s="108"/>
      <c r="D150" s="108"/>
      <c r="E150" s="108"/>
      <c r="F150" s="108"/>
      <c r="G150" s="108"/>
      <c r="H150" s="108"/>
      <c r="I150" s="108"/>
    </row>
    <row r="151" spans="1:9" ht="12.75" customHeight="1">
      <c r="A151" s="108"/>
      <c r="B151" s="108"/>
      <c r="C151" s="108"/>
      <c r="D151" s="108"/>
      <c r="E151" s="108"/>
      <c r="F151" s="108"/>
      <c r="G151" s="108"/>
      <c r="H151" s="108"/>
      <c r="I151" s="108"/>
    </row>
    <row r="152" spans="1:9" ht="12.75" customHeight="1">
      <c r="A152" s="108"/>
      <c r="B152" s="108"/>
      <c r="C152" s="108"/>
      <c r="D152" s="108"/>
      <c r="E152" s="108"/>
      <c r="F152" s="108"/>
      <c r="G152" s="108"/>
      <c r="H152" s="108"/>
      <c r="I152" s="108"/>
    </row>
    <row r="153" spans="1:9" ht="12.75" customHeight="1">
      <c r="A153" s="108"/>
      <c r="B153" s="108"/>
      <c r="C153" s="108"/>
      <c r="D153" s="108"/>
      <c r="E153" s="108"/>
      <c r="F153" s="108"/>
      <c r="G153" s="108"/>
      <c r="H153" s="108"/>
      <c r="I153" s="108"/>
    </row>
    <row r="154" spans="1:9" ht="12.75" customHeight="1">
      <c r="A154" s="108"/>
      <c r="B154" s="108"/>
      <c r="C154" s="108"/>
      <c r="D154" s="108"/>
      <c r="E154" s="108"/>
      <c r="F154" s="108"/>
      <c r="G154" s="108"/>
      <c r="H154" s="108"/>
      <c r="I154" s="108"/>
    </row>
  </sheetData>
  <printOptions horizontalCentered="1"/>
  <pageMargins left="0.51181102362204722" right="0.51181102362204722" top="0.51181102362204722" bottom="0.51181102362204722" header="0.51181102362204722" footer="0.51181102362204722"/>
  <pageSetup scale="52" firstPageNumber="2" orientation="landscape" useFirstPageNumber="1" r:id="rId1"/>
  <headerFooter scaleWithDoc="0">
    <oddFooter>&amp;R&amp;"Helvetica,Regular"&amp;7BCE Supplementary Financial Information - First Quarter 2024 Page 13</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7649"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7649" r:id="rId7" name="FPMExcelClientSheetOptionstb1"/>
      </mc:Fallback>
    </mc:AlternateContent>
  </control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85" zoomScaleNormal="100" zoomScaleSheetLayoutView="85" workbookViewId="0"/>
  </sheetViews>
  <sheetFormatPr defaultRowHeight="12.75"/>
  <sheetData/>
  <pageMargins left="0.7" right="0.7" top="0.75" bottom="0.75" header="0.3" footer="0.3"/>
  <pageSetup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Q64"/>
  <sheetViews>
    <sheetView showGridLines="0" view="pageBreakPreview" zoomScale="70" zoomScaleNormal="50" zoomScaleSheetLayoutView="70" zoomScalePageLayoutView="42" workbookViewId="0"/>
  </sheetViews>
  <sheetFormatPr defaultColWidth="8.85546875" defaultRowHeight="20.25"/>
  <cols>
    <col min="1" max="1" width="180.42578125" style="1179" customWidth="1"/>
    <col min="2" max="2" width="19.85546875" style="1139" customWidth="1"/>
    <col min="3" max="3" width="18.5703125" style="1139" customWidth="1"/>
    <col min="4" max="4" width="1.85546875" style="1176" customWidth="1"/>
    <col min="5" max="5" width="17.7109375" style="1139" customWidth="1"/>
    <col min="6" max="6" width="18.140625" style="1139" customWidth="1"/>
    <col min="7" max="7" width="1.85546875" style="1176" customWidth="1"/>
    <col min="8" max="8" width="12.140625" style="1178" bestFit="1" customWidth="1"/>
    <col min="9" max="9" width="13.7109375" style="1179" customWidth="1"/>
    <col min="10" max="10" width="15.140625" style="1179" customWidth="1"/>
    <col min="11" max="16384" width="8.85546875" style="1179"/>
  </cols>
  <sheetData>
    <row r="1" spans="1:11" ht="30">
      <c r="A1" s="1095"/>
      <c r="F1" s="1177" t="s">
        <v>300</v>
      </c>
    </row>
    <row r="2" spans="1:11" ht="25.5" customHeight="1">
      <c r="A2" s="1095"/>
      <c r="C2" s="1180"/>
      <c r="F2" s="1181" t="s">
        <v>190</v>
      </c>
    </row>
    <row r="3" spans="1:11" ht="20.25" customHeight="1">
      <c r="A3" s="1095"/>
      <c r="B3" s="1182"/>
      <c r="C3" s="1183"/>
      <c r="D3" s="1184"/>
      <c r="E3" s="1182"/>
      <c r="F3" s="1182"/>
      <c r="G3" s="1184"/>
    </row>
    <row r="4" spans="1:11" ht="21" thickBot="1">
      <c r="A4" s="1095"/>
      <c r="B4" s="1182"/>
      <c r="C4" s="1182"/>
      <c r="D4" s="1184"/>
      <c r="E4" s="1182"/>
      <c r="F4" s="1182"/>
      <c r="G4" s="1184"/>
    </row>
    <row r="5" spans="1:11" ht="24" thickTop="1">
      <c r="A5" s="625"/>
      <c r="B5" s="1185" t="s">
        <v>180</v>
      </c>
      <c r="C5" s="1025" t="s">
        <v>180</v>
      </c>
      <c r="D5" s="1186"/>
      <c r="E5" s="1186"/>
      <c r="F5" s="1186"/>
      <c r="G5" s="1186"/>
      <c r="H5" s="1187"/>
      <c r="I5" s="1187"/>
      <c r="J5" s="1187"/>
      <c r="K5" s="1187"/>
    </row>
    <row r="6" spans="1:11" ht="24" thickBot="1">
      <c r="A6" s="1188" t="s">
        <v>178</v>
      </c>
      <c r="B6" s="1189">
        <v>2024</v>
      </c>
      <c r="C6" s="1026">
        <v>2023</v>
      </c>
      <c r="D6" s="1190"/>
      <c r="E6" s="1026" t="s">
        <v>32</v>
      </c>
      <c r="F6" s="1026" t="s">
        <v>31</v>
      </c>
      <c r="G6" s="1190"/>
      <c r="H6" s="1187"/>
      <c r="I6" s="1187"/>
      <c r="J6" s="1187"/>
      <c r="K6" s="1187"/>
    </row>
    <row r="7" spans="1:11" ht="21" customHeight="1">
      <c r="A7" s="1044" t="s">
        <v>212</v>
      </c>
      <c r="B7" s="1071"/>
      <c r="C7" s="1191"/>
      <c r="D7" s="1034"/>
      <c r="E7" s="1034"/>
      <c r="F7" s="1034"/>
      <c r="G7" s="1034"/>
      <c r="H7" s="1187"/>
      <c r="I7" s="1187"/>
      <c r="J7" s="1187"/>
      <c r="K7" s="1187"/>
    </row>
    <row r="8" spans="1:11" ht="21" customHeight="1">
      <c r="A8" s="531" t="s">
        <v>203</v>
      </c>
      <c r="B8" s="1192">
        <v>5192</v>
      </c>
      <c r="C8" s="1193">
        <v>5222</v>
      </c>
      <c r="D8" s="1034"/>
      <c r="E8" s="1027">
        <v>-30</v>
      </c>
      <c r="F8" s="1028">
        <v>-5.7449253159708924E-3</v>
      </c>
      <c r="G8" s="1034"/>
      <c r="H8" s="1194"/>
      <c r="I8" s="1195"/>
      <c r="J8" s="1196"/>
      <c r="K8" s="1187"/>
    </row>
    <row r="9" spans="1:11" ht="21" customHeight="1">
      <c r="A9" s="531" t="s">
        <v>205</v>
      </c>
      <c r="B9" s="1197">
        <v>819</v>
      </c>
      <c r="C9" s="1193">
        <v>832</v>
      </c>
      <c r="D9" s="1034"/>
      <c r="E9" s="1027">
        <v>-13</v>
      </c>
      <c r="F9" s="1028">
        <v>-1.5625E-2</v>
      </c>
      <c r="G9" s="1034"/>
      <c r="H9" s="1194"/>
      <c r="I9" s="1195"/>
      <c r="J9" s="1196"/>
      <c r="K9" s="1187"/>
    </row>
    <row r="10" spans="1:11" ht="23.25">
      <c r="A10" s="1044" t="s">
        <v>201</v>
      </c>
      <c r="B10" s="1192">
        <v>6011</v>
      </c>
      <c r="C10" s="1198">
        <v>6054</v>
      </c>
      <c r="D10" s="1034"/>
      <c r="E10" s="1029">
        <v>-43</v>
      </c>
      <c r="F10" s="1030">
        <v>-7.102741988767757E-3</v>
      </c>
      <c r="G10" s="1034"/>
      <c r="H10" s="1194"/>
      <c r="I10" s="1195"/>
      <c r="J10" s="1196"/>
      <c r="K10" s="1187"/>
    </row>
    <row r="11" spans="1:11" ht="21" customHeight="1">
      <c r="A11" s="531" t="s">
        <v>137</v>
      </c>
      <c r="B11" s="1197">
        <v>-3446</v>
      </c>
      <c r="C11" s="1193">
        <v>-3516</v>
      </c>
      <c r="D11" s="1034"/>
      <c r="E11" s="1027">
        <v>70</v>
      </c>
      <c r="F11" s="1028">
        <v>1.9908987485779295E-2</v>
      </c>
      <c r="G11" s="1034"/>
      <c r="H11" s="1194"/>
      <c r="I11" s="1195"/>
      <c r="J11" s="1196"/>
      <c r="K11" s="1187"/>
    </row>
    <row r="12" spans="1:11" ht="26.25">
      <c r="A12" s="1044" t="s">
        <v>341</v>
      </c>
      <c r="B12" s="1192">
        <v>2565</v>
      </c>
      <c r="C12" s="1198">
        <v>2538</v>
      </c>
      <c r="D12" s="1034"/>
      <c r="E12" s="1029">
        <v>27</v>
      </c>
      <c r="F12" s="1030">
        <v>1.0638297872340425E-2</v>
      </c>
      <c r="G12" s="1034"/>
      <c r="H12" s="1194"/>
      <c r="I12" s="1195"/>
      <c r="J12" s="1196"/>
      <c r="K12" s="1187"/>
    </row>
    <row r="13" spans="1:11" ht="26.25">
      <c r="A13" s="1199" t="s">
        <v>353</v>
      </c>
      <c r="B13" s="1200">
        <v>0.42671768424554984</v>
      </c>
      <c r="C13" s="1201">
        <v>0.41922695738354809</v>
      </c>
      <c r="D13" s="1202"/>
      <c r="E13" s="1202"/>
      <c r="F13" s="1031">
        <v>0.80000000000000071</v>
      </c>
      <c r="G13" s="1202"/>
      <c r="H13" s="1194"/>
      <c r="I13" s="1195"/>
      <c r="J13" s="1196"/>
      <c r="K13" s="1187"/>
    </row>
    <row r="14" spans="1:11" ht="21" customHeight="1">
      <c r="A14" s="531" t="s">
        <v>22</v>
      </c>
      <c r="B14" s="1192">
        <v>-229</v>
      </c>
      <c r="C14" s="1193">
        <v>-49</v>
      </c>
      <c r="D14" s="1203"/>
      <c r="E14" s="1027">
        <v>-180</v>
      </c>
      <c r="F14" s="1028" t="s">
        <v>417</v>
      </c>
      <c r="G14" s="1203"/>
      <c r="H14" s="1194"/>
      <c r="I14" s="1195"/>
      <c r="J14" s="1196"/>
      <c r="K14" s="1187"/>
    </row>
    <row r="15" spans="1:11" ht="21" customHeight="1">
      <c r="A15" s="531" t="s">
        <v>97</v>
      </c>
      <c r="B15" s="1192">
        <v>-946</v>
      </c>
      <c r="C15" s="1193">
        <v>-918</v>
      </c>
      <c r="D15" s="1034"/>
      <c r="E15" s="1027">
        <v>-28</v>
      </c>
      <c r="F15" s="1028">
        <v>-3.0501089324618737E-2</v>
      </c>
      <c r="G15" s="1034"/>
      <c r="H15" s="1194"/>
      <c r="I15" s="1195"/>
      <c r="J15" s="1196"/>
      <c r="K15" s="1187"/>
    </row>
    <row r="16" spans="1:11" ht="21" customHeight="1">
      <c r="A16" s="531" t="s">
        <v>96</v>
      </c>
      <c r="B16" s="1192">
        <v>-316</v>
      </c>
      <c r="C16" s="1193">
        <v>-283</v>
      </c>
      <c r="D16" s="1034"/>
      <c r="E16" s="1027">
        <v>-33</v>
      </c>
      <c r="F16" s="1028">
        <v>-0.1166077738515901</v>
      </c>
      <c r="G16" s="1034"/>
      <c r="H16" s="1194"/>
      <c r="I16" s="1195"/>
      <c r="J16" s="1196"/>
      <c r="K16" s="1187"/>
    </row>
    <row r="17" spans="1:11" ht="21" customHeight="1">
      <c r="A17" s="531" t="s">
        <v>95</v>
      </c>
      <c r="B17" s="1192"/>
      <c r="C17" s="1193"/>
      <c r="D17" s="1034"/>
      <c r="E17" s="901"/>
      <c r="F17" s="1032"/>
      <c r="G17" s="1034"/>
      <c r="H17" s="1195"/>
      <c r="I17" s="1195"/>
      <c r="J17" s="1195"/>
      <c r="K17" s="1187"/>
    </row>
    <row r="18" spans="1:11" ht="21" customHeight="1">
      <c r="A18" s="531" t="s">
        <v>94</v>
      </c>
      <c r="B18" s="1192">
        <v>-416</v>
      </c>
      <c r="C18" s="1193">
        <v>-344</v>
      </c>
      <c r="D18" s="1034"/>
      <c r="E18" s="1027">
        <v>-72</v>
      </c>
      <c r="F18" s="1028">
        <v>-0.20930232558139536</v>
      </c>
      <c r="G18" s="1034"/>
      <c r="H18" s="1195"/>
      <c r="I18" s="1195"/>
      <c r="J18" s="1195"/>
      <c r="K18" s="1187"/>
    </row>
    <row r="19" spans="1:11" ht="21" customHeight="1">
      <c r="A19" s="531" t="s">
        <v>358</v>
      </c>
      <c r="B19" s="1192">
        <v>16</v>
      </c>
      <c r="C19" s="1193">
        <v>27</v>
      </c>
      <c r="D19" s="1034"/>
      <c r="E19" s="1027">
        <v>-11</v>
      </c>
      <c r="F19" s="1028">
        <v>-0.40740740740740738</v>
      </c>
      <c r="G19" s="1034"/>
      <c r="H19" s="1195"/>
      <c r="I19" s="1195"/>
      <c r="J19" s="1195"/>
      <c r="K19" s="1187"/>
    </row>
    <row r="20" spans="1:11" ht="21" customHeight="1">
      <c r="A20" s="531" t="s">
        <v>235</v>
      </c>
      <c r="B20" s="1192">
        <v>-13</v>
      </c>
      <c r="C20" s="1065">
        <v>-34</v>
      </c>
      <c r="D20" s="1034"/>
      <c r="E20" s="1027">
        <v>21</v>
      </c>
      <c r="F20" s="1028">
        <v>0.61764705882352944</v>
      </c>
      <c r="G20" s="1034"/>
      <c r="H20" s="1195"/>
      <c r="I20" s="1195"/>
      <c r="J20" s="1195"/>
      <c r="K20" s="1187"/>
    </row>
    <row r="21" spans="1:11" ht="21" customHeight="1">
      <c r="A21" s="531" t="s">
        <v>400</v>
      </c>
      <c r="B21" s="1192">
        <v>-38</v>
      </c>
      <c r="C21" s="1193">
        <v>121</v>
      </c>
      <c r="D21" s="1034"/>
      <c r="E21" s="1027">
        <v>-159</v>
      </c>
      <c r="F21" s="1028" t="s">
        <v>417</v>
      </c>
      <c r="G21" s="1034"/>
      <c r="H21" s="1195"/>
      <c r="I21" s="1195"/>
      <c r="J21" s="1195"/>
      <c r="K21" s="1187"/>
    </row>
    <row r="22" spans="1:11" ht="21" customHeight="1">
      <c r="A22" s="531" t="s">
        <v>18</v>
      </c>
      <c r="B22" s="1192">
        <v>-166</v>
      </c>
      <c r="C22" s="1193">
        <v>-270</v>
      </c>
      <c r="D22" s="1034"/>
      <c r="E22" s="1027">
        <v>104</v>
      </c>
      <c r="F22" s="1028">
        <v>0.38518518518518519</v>
      </c>
      <c r="G22" s="1034"/>
      <c r="H22" s="1195"/>
      <c r="I22" s="1195"/>
      <c r="J22" s="1195"/>
      <c r="K22" s="1187"/>
    </row>
    <row r="23" spans="1:11" ht="24" customHeight="1" thickBot="1">
      <c r="A23" s="1204" t="s">
        <v>89</v>
      </c>
      <c r="B23" s="1205">
        <v>457</v>
      </c>
      <c r="C23" s="1206">
        <v>788</v>
      </c>
      <c r="D23" s="1035"/>
      <c r="E23" s="1207">
        <v>-331</v>
      </c>
      <c r="F23" s="1033">
        <v>-0.42005076142131981</v>
      </c>
      <c r="G23" s="1035"/>
      <c r="H23" s="1195"/>
      <c r="I23" s="1195"/>
      <c r="J23" s="1195"/>
      <c r="K23" s="1187"/>
    </row>
    <row r="24" spans="1:11" ht="15" customHeight="1">
      <c r="A24" s="1044"/>
      <c r="B24" s="1208"/>
      <c r="C24" s="1209"/>
      <c r="D24" s="1035"/>
      <c r="E24" s="1035"/>
      <c r="F24" s="1035"/>
      <c r="G24" s="1035"/>
      <c r="H24" s="1195"/>
      <c r="I24" s="1195"/>
      <c r="J24" s="1195"/>
      <c r="K24" s="1187"/>
    </row>
    <row r="25" spans="1:11" ht="23.25">
      <c r="A25" s="1044" t="s">
        <v>93</v>
      </c>
      <c r="B25" s="1208"/>
      <c r="C25" s="1209"/>
      <c r="D25" s="1035"/>
      <c r="E25" s="1035"/>
      <c r="F25" s="1035"/>
      <c r="G25" s="1035"/>
      <c r="H25" s="1195"/>
      <c r="I25" s="1195"/>
      <c r="J25" s="1195"/>
      <c r="K25" s="1187"/>
    </row>
    <row r="26" spans="1:11" ht="21" customHeight="1">
      <c r="A26" s="531" t="s">
        <v>92</v>
      </c>
      <c r="B26" s="1192">
        <v>402</v>
      </c>
      <c r="C26" s="1210">
        <v>725</v>
      </c>
      <c r="D26" s="1035"/>
      <c r="E26" s="1027">
        <v>-323</v>
      </c>
      <c r="F26" s="1028">
        <v>-0.44551724137931037</v>
      </c>
      <c r="G26" s="1035"/>
      <c r="H26" s="1195"/>
      <c r="I26" s="1195"/>
      <c r="J26" s="1195"/>
      <c r="K26" s="1187"/>
    </row>
    <row r="27" spans="1:11" ht="21" customHeight="1">
      <c r="A27" s="531" t="s">
        <v>91</v>
      </c>
      <c r="B27" s="1192">
        <v>47</v>
      </c>
      <c r="C27" s="1210">
        <v>46</v>
      </c>
      <c r="D27" s="1035"/>
      <c r="E27" s="1027">
        <v>1</v>
      </c>
      <c r="F27" s="1028">
        <v>2.1739130434782608E-2</v>
      </c>
      <c r="G27" s="1035"/>
      <c r="H27" s="1195"/>
      <c r="I27" s="1195"/>
      <c r="J27" s="1195"/>
      <c r="K27" s="1187"/>
    </row>
    <row r="28" spans="1:11" ht="21" customHeight="1">
      <c r="A28" s="531" t="s">
        <v>90</v>
      </c>
      <c r="B28" s="1192">
        <v>8</v>
      </c>
      <c r="C28" s="1211">
        <v>17</v>
      </c>
      <c r="D28" s="1035"/>
      <c r="E28" s="1027">
        <v>-9</v>
      </c>
      <c r="F28" s="1028">
        <v>-0.52941176470588236</v>
      </c>
      <c r="G28" s="1035"/>
      <c r="H28" s="1195"/>
      <c r="I28" s="1195"/>
      <c r="J28" s="1195"/>
      <c r="K28" s="1187"/>
    </row>
    <row r="29" spans="1:11" ht="24" customHeight="1" thickBot="1">
      <c r="A29" s="1204" t="s">
        <v>89</v>
      </c>
      <c r="B29" s="1205">
        <v>457</v>
      </c>
      <c r="C29" s="1206">
        <v>788</v>
      </c>
      <c r="D29" s="1035"/>
      <c r="E29" s="1207">
        <v>-331</v>
      </c>
      <c r="F29" s="1033">
        <v>-0.42005076142131981</v>
      </c>
      <c r="G29" s="1035"/>
      <c r="K29" s="1187"/>
    </row>
    <row r="30" spans="1:11" ht="11.25" customHeight="1">
      <c r="A30" s="1044"/>
      <c r="B30" s="1208"/>
      <c r="C30" s="1209"/>
      <c r="D30" s="1035"/>
      <c r="E30" s="1035"/>
      <c r="F30" s="1035"/>
      <c r="G30" s="1035"/>
      <c r="H30" s="1194"/>
      <c r="I30" s="1187"/>
      <c r="J30" s="1187"/>
      <c r="K30" s="1187"/>
    </row>
    <row r="31" spans="1:11" ht="21" customHeight="1" thickBot="1">
      <c r="A31" s="1204" t="s">
        <v>219</v>
      </c>
      <c r="B31" s="1162">
        <v>0.44064452482735944</v>
      </c>
      <c r="C31" s="1089">
        <v>0.79486898366407188</v>
      </c>
      <c r="D31" s="1088"/>
      <c r="E31" s="1163">
        <v>-0.35000000000000003</v>
      </c>
      <c r="F31" s="1036">
        <v>-0.443</v>
      </c>
      <c r="G31" s="1034"/>
      <c r="H31" s="1187"/>
      <c r="I31" s="1187"/>
      <c r="J31" s="1187"/>
      <c r="K31" s="1187"/>
    </row>
    <row r="32" spans="1:11" ht="19.5" customHeight="1">
      <c r="A32" s="1212"/>
      <c r="B32" s="1087"/>
      <c r="C32" s="1086"/>
      <c r="D32" s="1037"/>
      <c r="E32" s="1037"/>
      <c r="F32" s="1037"/>
      <c r="G32" s="1037"/>
      <c r="H32" s="1187"/>
      <c r="I32" s="1187"/>
      <c r="J32" s="1187"/>
      <c r="K32" s="1187"/>
    </row>
    <row r="33" spans="1:17" ht="23.25">
      <c r="A33" s="1018" t="s">
        <v>88</v>
      </c>
      <c r="B33" s="1092">
        <v>0.99750000000000005</v>
      </c>
      <c r="C33" s="1091">
        <v>0.96750000000000003</v>
      </c>
      <c r="D33" s="1090"/>
      <c r="E33" s="1091">
        <v>3.0000000000000027E-2</v>
      </c>
      <c r="F33" s="1032">
        <v>3.1007751937984523E-2</v>
      </c>
      <c r="G33" s="1090"/>
      <c r="H33" s="1187"/>
      <c r="I33" s="1187"/>
      <c r="J33" s="1187"/>
      <c r="K33" s="1187"/>
    </row>
    <row r="34" spans="1:17" ht="32.25" customHeight="1">
      <c r="A34" s="1018" t="s">
        <v>223</v>
      </c>
      <c r="B34" s="1135">
        <v>912.3</v>
      </c>
      <c r="C34" s="1136">
        <v>912.1</v>
      </c>
      <c r="D34" s="1038"/>
      <c r="E34" s="1038"/>
      <c r="F34" s="1038"/>
      <c r="G34" s="1038"/>
      <c r="H34" s="1187"/>
      <c r="I34" s="1187"/>
      <c r="J34" s="1187"/>
      <c r="K34" s="1187"/>
    </row>
    <row r="35" spans="1:17" s="1214" customFormat="1" ht="21" customHeight="1">
      <c r="A35" s="1213" t="s">
        <v>224</v>
      </c>
      <c r="B35" s="1135">
        <v>912.3</v>
      </c>
      <c r="C35" s="1136">
        <v>912.3</v>
      </c>
      <c r="D35" s="1038"/>
      <c r="E35" s="1038"/>
      <c r="F35" s="1038"/>
      <c r="G35" s="1038"/>
      <c r="H35" s="1187"/>
      <c r="I35" s="1187"/>
      <c r="J35" s="1187"/>
      <c r="K35" s="1187"/>
    </row>
    <row r="36" spans="1:17" ht="21" customHeight="1" thickBot="1">
      <c r="A36" s="1204" t="s">
        <v>87</v>
      </c>
      <c r="B36" s="1137">
        <v>912.3</v>
      </c>
      <c r="C36" s="1138">
        <v>912.2</v>
      </c>
      <c r="D36" s="1038"/>
      <c r="E36" s="1039"/>
      <c r="F36" s="1039"/>
      <c r="G36" s="1038"/>
      <c r="H36" s="1187"/>
      <c r="I36" s="1187"/>
      <c r="J36" s="1187"/>
      <c r="K36" s="1187"/>
    </row>
    <row r="37" spans="1:17" ht="18.75" customHeight="1">
      <c r="A37" s="1044"/>
      <c r="B37" s="1040"/>
      <c r="D37" s="1038"/>
      <c r="E37" s="1038"/>
      <c r="F37" s="1038"/>
      <c r="G37" s="1038"/>
      <c r="H37" s="1524"/>
      <c r="I37" s="1524"/>
      <c r="J37" s="1524"/>
      <c r="K37" s="1524"/>
      <c r="L37" s="1524"/>
      <c r="M37" s="1524"/>
      <c r="N37" s="1524"/>
      <c r="O37" s="1524"/>
      <c r="P37" s="1524"/>
      <c r="Q37" s="1524"/>
    </row>
    <row r="38" spans="1:17" ht="21" customHeight="1" thickBot="1">
      <c r="A38" s="1204" t="s">
        <v>274</v>
      </c>
      <c r="B38" s="1041"/>
      <c r="C38" s="1042"/>
      <c r="D38" s="1017"/>
      <c r="E38" s="1043"/>
      <c r="F38" s="1043"/>
      <c r="G38" s="1017"/>
    </row>
    <row r="39" spans="1:17" ht="23.25">
      <c r="A39" s="1044" t="s">
        <v>234</v>
      </c>
      <c r="B39" s="1023">
        <v>402</v>
      </c>
      <c r="C39" s="1045">
        <v>725</v>
      </c>
      <c r="D39" s="1017"/>
      <c r="E39" s="912">
        <v>-323</v>
      </c>
      <c r="F39" s="1028">
        <v>-0.44551724137931037</v>
      </c>
      <c r="G39" s="1017"/>
    </row>
    <row r="40" spans="1:17" ht="21" customHeight="1">
      <c r="A40" s="531" t="s">
        <v>261</v>
      </c>
      <c r="B40" s="1023"/>
      <c r="C40" s="1046"/>
      <c r="D40" s="1017"/>
      <c r="E40" s="912"/>
      <c r="F40" s="1028"/>
      <c r="G40" s="1017"/>
    </row>
    <row r="41" spans="1:17" s="1139" customFormat="1" ht="23.25">
      <c r="A41" s="531" t="s">
        <v>262</v>
      </c>
      <c r="B41" s="1140">
        <v>229</v>
      </c>
      <c r="C41" s="912">
        <v>49</v>
      </c>
      <c r="D41" s="1124"/>
      <c r="E41" s="912">
        <v>180</v>
      </c>
      <c r="F41" s="1028" t="s">
        <v>417</v>
      </c>
      <c r="G41" s="1124"/>
    </row>
    <row r="42" spans="1:17" s="1139" customFormat="1" ht="46.5">
      <c r="A42" s="1047" t="s">
        <v>402</v>
      </c>
      <c r="B42" s="1140">
        <v>90</v>
      </c>
      <c r="C42" s="912">
        <v>-18</v>
      </c>
      <c r="D42" s="1068"/>
      <c r="E42" s="912">
        <v>108</v>
      </c>
      <c r="F42" s="1028" t="s">
        <v>417</v>
      </c>
      <c r="G42" s="1068"/>
    </row>
    <row r="43" spans="1:17" s="1139" customFormat="1" ht="23.25">
      <c r="A43" s="531" t="s">
        <v>403</v>
      </c>
      <c r="B43" s="1140">
        <v>6</v>
      </c>
      <c r="C43" s="912">
        <v>0</v>
      </c>
      <c r="D43" s="1068"/>
      <c r="E43" s="912">
        <v>6</v>
      </c>
      <c r="F43" s="1028" t="s">
        <v>397</v>
      </c>
      <c r="G43" s="1068"/>
    </row>
    <row r="44" spans="1:17" s="1139" customFormat="1" ht="23.25">
      <c r="A44" s="531" t="s">
        <v>264</v>
      </c>
      <c r="B44" s="1140">
        <v>13</v>
      </c>
      <c r="C44" s="912">
        <v>34</v>
      </c>
      <c r="D44" s="1068"/>
      <c r="E44" s="912">
        <v>-21</v>
      </c>
      <c r="F44" s="1028">
        <v>-0.61764705882352944</v>
      </c>
      <c r="G44" s="1068"/>
    </row>
    <row r="45" spans="1:17" s="1139" customFormat="1" ht="23.25">
      <c r="A45" s="531" t="s">
        <v>265</v>
      </c>
      <c r="B45" s="1140">
        <v>-85</v>
      </c>
      <c r="C45" s="912">
        <v>-18</v>
      </c>
      <c r="D45" s="1068"/>
      <c r="E45" s="912">
        <v>-67</v>
      </c>
      <c r="F45" s="1028" t="s">
        <v>417</v>
      </c>
      <c r="G45" s="1068"/>
    </row>
    <row r="46" spans="1:17" s="1139" customFormat="1" ht="23.25">
      <c r="A46" s="531" t="s">
        <v>275</v>
      </c>
      <c r="B46" s="1140">
        <v>-1</v>
      </c>
      <c r="C46" s="912">
        <v>0</v>
      </c>
      <c r="D46" s="1068"/>
      <c r="E46" s="912">
        <v>-1</v>
      </c>
      <c r="F46" s="1028" t="s">
        <v>397</v>
      </c>
      <c r="G46" s="1068"/>
      <c r="H46" s="1187"/>
      <c r="I46" s="1187"/>
      <c r="J46" s="1187"/>
      <c r="K46" s="1187"/>
    </row>
    <row r="47" spans="1:17" ht="27" thickBot="1">
      <c r="A47" s="1204" t="s">
        <v>342</v>
      </c>
      <c r="B47" s="1141">
        <v>654</v>
      </c>
      <c r="C47" s="1142">
        <v>772</v>
      </c>
      <c r="D47" s="1017"/>
      <c r="E47" s="1143">
        <v>-118</v>
      </c>
      <c r="F47" s="1033">
        <v>-0.15284974093264247</v>
      </c>
      <c r="G47" s="1017"/>
      <c r="H47" s="1187"/>
      <c r="I47" s="1187"/>
      <c r="J47" s="1187"/>
      <c r="K47" s="1187"/>
    </row>
    <row r="48" spans="1:17" ht="27.75" customHeight="1" thickBot="1">
      <c r="A48" s="1215" t="s">
        <v>343</v>
      </c>
      <c r="B48" s="1164">
        <v>0.71686945083854003</v>
      </c>
      <c r="C48" s="1144">
        <v>0.84639842122574283</v>
      </c>
      <c r="D48" s="1145"/>
      <c r="E48" s="1163">
        <v>-0.13</v>
      </c>
      <c r="F48" s="1146">
        <v>-0.15284974093264247</v>
      </c>
      <c r="G48" s="1145"/>
    </row>
    <row r="49" spans="1:7">
      <c r="A49" s="1216" t="s">
        <v>76</v>
      </c>
      <c r="B49" s="1217"/>
      <c r="C49" s="1218"/>
      <c r="D49" s="1217"/>
      <c r="E49" s="1217"/>
      <c r="F49" s="1217"/>
      <c r="G49" s="1217"/>
    </row>
    <row r="50" spans="1:7" ht="42.75" customHeight="1">
      <c r="A50" s="1524" t="s">
        <v>418</v>
      </c>
      <c r="B50" s="1525"/>
      <c r="C50" s="1525"/>
      <c r="D50" s="1525"/>
      <c r="E50" s="1525"/>
      <c r="F50" s="1525"/>
      <c r="G50" s="1525"/>
    </row>
    <row r="51" spans="1:7" ht="21.75">
      <c r="A51" s="1219" t="s">
        <v>359</v>
      </c>
      <c r="B51" s="1523"/>
      <c r="C51" s="1523"/>
      <c r="D51" s="1523"/>
      <c r="E51" s="1523"/>
      <c r="F51" s="1523"/>
      <c r="G51" s="1523"/>
    </row>
    <row r="52" spans="1:7">
      <c r="A52" s="1220"/>
      <c r="B52" s="1523"/>
      <c r="C52" s="1523"/>
      <c r="D52" s="1523"/>
      <c r="E52" s="1523"/>
      <c r="F52" s="1523"/>
      <c r="G52" s="1523"/>
    </row>
    <row r="53" spans="1:7" ht="23.25">
      <c r="A53" s="626"/>
      <c r="B53" s="1221"/>
      <c r="C53" s="1221"/>
      <c r="D53" s="1222"/>
      <c r="E53" s="1221"/>
      <c r="F53" s="1221"/>
      <c r="G53" s="1222"/>
    </row>
    <row r="54" spans="1:7" ht="23.25">
      <c r="A54" s="626"/>
      <c r="B54" s="1221"/>
      <c r="C54" s="1221"/>
      <c r="D54" s="1222"/>
      <c r="E54" s="1221"/>
      <c r="F54" s="1221"/>
      <c r="G54" s="1222"/>
    </row>
    <row r="55" spans="1:7" ht="23.25">
      <c r="A55" s="626"/>
      <c r="B55" s="1187"/>
      <c r="C55" s="1187"/>
      <c r="D55" s="1187"/>
      <c r="E55" s="1187"/>
      <c r="F55" s="1221"/>
      <c r="G55" s="1222"/>
    </row>
    <row r="56" spans="1:7">
      <c r="B56" s="1187"/>
      <c r="C56" s="1187"/>
      <c r="D56" s="1187"/>
      <c r="E56" s="1187"/>
    </row>
    <row r="57" spans="1:7">
      <c r="A57" s="1223"/>
      <c r="B57" s="1187"/>
      <c r="C57" s="1187"/>
      <c r="D57" s="1187"/>
      <c r="E57" s="1187"/>
    </row>
    <row r="58" spans="1:7">
      <c r="B58" s="1187"/>
      <c r="C58" s="1187"/>
      <c r="D58" s="1187"/>
      <c r="E58" s="1187"/>
    </row>
    <row r="59" spans="1:7">
      <c r="B59" s="1187"/>
      <c r="C59" s="1187"/>
      <c r="D59" s="1187"/>
      <c r="E59" s="1187"/>
    </row>
    <row r="60" spans="1:7">
      <c r="B60" s="1187"/>
      <c r="C60" s="1187"/>
      <c r="D60" s="1187"/>
      <c r="E60" s="1187"/>
    </row>
    <row r="61" spans="1:7">
      <c r="B61" s="1187"/>
      <c r="C61" s="1187"/>
      <c r="D61" s="1187"/>
      <c r="E61" s="1187"/>
    </row>
    <row r="62" spans="1:7">
      <c r="A62" s="1139"/>
      <c r="B62" s="1187"/>
      <c r="C62" s="1187"/>
      <c r="D62" s="1187"/>
      <c r="E62" s="1187"/>
    </row>
    <row r="63" spans="1:7">
      <c r="B63" s="1187"/>
      <c r="C63" s="1187"/>
      <c r="D63" s="1187"/>
      <c r="E63" s="1187"/>
    </row>
    <row r="64" spans="1:7">
      <c r="B64" s="1187"/>
      <c r="C64" s="1187"/>
      <c r="D64" s="1187"/>
      <c r="E64" s="1187"/>
    </row>
  </sheetData>
  <mergeCells count="3">
    <mergeCell ref="B51:G52"/>
    <mergeCell ref="A50:G50"/>
    <mergeCell ref="H37:Q37"/>
  </mergeCells>
  <printOptions horizontalCentered="1"/>
  <pageMargins left="0.51181102362204722" right="0.51181102362204722" top="0.51181102362204722" bottom="0.51181102362204722" header="0.51181102362204722" footer="0.51181102362204722"/>
  <pageSetup scale="47" firstPageNumber="2" orientation="landscape" useFirstPageNumber="1" r:id="rId1"/>
  <headerFooter scaleWithDoc="0">
    <oddFooter>&amp;R&amp;"Helvetica,Regular"&amp;7BCE Supplementary Financial Information - First Quarter 2024 Page 2</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40961" r:id="rId7" name="FPMExcelClientSheetOptionstb1">
          <controlPr defaultSize="0" autoLine="0" autoPict="0" r:id="rId8">
            <anchor moveWithCells="1" sizeWithCells="1">
              <from>
                <xdr:col>0</xdr:col>
                <xdr:colOff>0</xdr:colOff>
                <xdr:row>0</xdr:row>
                <xdr:rowOff>0</xdr:rowOff>
              </from>
              <to>
                <xdr:col>365</xdr:col>
                <xdr:colOff>85725</xdr:colOff>
                <xdr:row>0</xdr:row>
                <xdr:rowOff>0</xdr:rowOff>
              </to>
            </anchor>
          </controlPr>
        </control>
      </mc:Choice>
      <mc:Fallback>
        <control shapeId="40961" r:id="rId7" name="FPMExcelClientSheetOptionstb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Z139"/>
  <sheetViews>
    <sheetView workbookViewId="0"/>
  </sheetViews>
  <sheetFormatPr defaultColWidth="9.140625" defaultRowHeight="14.25"/>
  <cols>
    <col min="1" max="1" width="1.7109375" style="2" customWidth="1"/>
    <col min="2" max="2" width="12.7109375" style="2" customWidth="1"/>
    <col min="3" max="3" width="15.7109375" style="2" customWidth="1"/>
    <col min="4" max="4" width="64.7109375" style="2" customWidth="1"/>
    <col min="5" max="5" width="3.28515625" style="2" customWidth="1"/>
    <col min="6" max="6" width="14.28515625" style="2" customWidth="1"/>
    <col min="7" max="7" width="3.28515625" style="2" customWidth="1"/>
    <col min="8" max="8" width="30.7109375" style="2" customWidth="1"/>
    <col min="9" max="9" width="3.28515625" style="2" customWidth="1"/>
    <col min="10" max="10" width="14.28515625" style="2" customWidth="1"/>
    <col min="11" max="11" width="3.28515625" style="2" customWidth="1"/>
    <col min="12" max="12" width="36.7109375" style="2" customWidth="1"/>
    <col min="13" max="13" width="2.28515625" style="2" customWidth="1"/>
    <col min="14" max="14" width="8.7109375" style="2" customWidth="1"/>
    <col min="15" max="15" width="90.7109375" style="2" customWidth="1"/>
    <col min="16" max="25" width="9.140625" style="2"/>
    <col min="26" max="26" width="25.140625" style="2" bestFit="1" customWidth="1"/>
    <col min="27" max="16384" width="9.140625" style="2"/>
  </cols>
  <sheetData>
    <row r="1" spans="1:26" ht="42" customHeight="1">
      <c r="A1" s="3"/>
      <c r="B1" s="1553" t="s">
        <v>25</v>
      </c>
      <c r="C1" s="1553"/>
      <c r="D1" s="1553"/>
      <c r="E1" s="1553"/>
      <c r="F1" s="1553"/>
      <c r="G1" s="1553"/>
      <c r="H1" s="1553"/>
      <c r="I1" s="1553"/>
      <c r="J1" s="1553"/>
      <c r="K1" s="1553"/>
      <c r="L1" s="1553"/>
      <c r="Y1" s="1">
        <v>1</v>
      </c>
      <c r="Z1" s="1" t="b">
        <v>0</v>
      </c>
    </row>
    <row r="2" spans="1:26" ht="15.75" customHeight="1">
      <c r="A2" s="3"/>
      <c r="B2" s="3"/>
      <c r="C2" s="3"/>
      <c r="D2" s="3"/>
      <c r="E2" s="3"/>
      <c r="F2" s="3"/>
      <c r="G2" s="3"/>
      <c r="H2" s="3"/>
      <c r="I2" s="3"/>
      <c r="J2" s="3"/>
      <c r="K2" s="3"/>
      <c r="L2" s="3"/>
    </row>
    <row r="3" spans="1:26" ht="15.75" customHeight="1">
      <c r="A3" s="3"/>
      <c r="B3" s="4" t="s">
        <v>108</v>
      </c>
      <c r="C3" s="3"/>
      <c r="D3" s="3"/>
      <c r="E3" s="3"/>
      <c r="F3" s="3"/>
      <c r="G3" s="3"/>
      <c r="H3" s="3"/>
      <c r="I3" s="3"/>
      <c r="J3" s="3"/>
      <c r="K3" s="3"/>
      <c r="L3" s="3"/>
    </row>
    <row r="4" spans="1:26" ht="18" customHeight="1" thickBot="1">
      <c r="A4" s="3"/>
      <c r="B4" s="3"/>
      <c r="C4" s="3"/>
      <c r="D4" s="3"/>
      <c r="E4" s="3"/>
      <c r="F4" s="3"/>
      <c r="G4" s="3"/>
      <c r="H4" s="3"/>
      <c r="I4" s="3"/>
      <c r="J4" s="3"/>
      <c r="K4" s="3"/>
      <c r="L4" s="3"/>
    </row>
    <row r="5" spans="1:26" ht="28.35" customHeight="1">
      <c r="A5" s="3"/>
      <c r="B5" s="1554" t="s">
        <v>109</v>
      </c>
      <c r="C5" s="1555"/>
      <c r="D5" s="1555"/>
      <c r="E5" s="1555"/>
      <c r="F5" s="1555"/>
      <c r="G5" s="1555"/>
      <c r="H5" s="1555"/>
      <c r="I5" s="1555"/>
      <c r="J5" s="1555"/>
      <c r="K5" s="1555"/>
      <c r="L5" s="1556"/>
      <c r="O5" s="34" t="s">
        <v>128</v>
      </c>
    </row>
    <row r="6" spans="1:26" ht="28.35" customHeight="1">
      <c r="A6" s="3"/>
      <c r="B6" s="1557"/>
      <c r="C6" s="1558"/>
      <c r="D6" s="1558"/>
      <c r="E6" s="1558"/>
      <c r="F6" s="1558"/>
      <c r="G6" s="1558"/>
      <c r="H6" s="1558"/>
      <c r="I6" s="1558"/>
      <c r="J6" s="1558"/>
      <c r="K6" s="1558"/>
      <c r="L6" s="1559"/>
      <c r="O6" s="35" t="s">
        <v>129</v>
      </c>
    </row>
    <row r="7" spans="1:26" ht="21.75" customHeight="1">
      <c r="A7" s="3"/>
      <c r="B7" s="1539" t="s">
        <v>28</v>
      </c>
      <c r="C7" s="14"/>
      <c r="D7" s="14"/>
      <c r="E7" s="14"/>
      <c r="F7" s="14"/>
      <c r="G7" s="14"/>
      <c r="H7" s="14"/>
      <c r="I7" s="14"/>
      <c r="J7" s="14"/>
      <c r="K7" s="14"/>
      <c r="L7" s="15"/>
      <c r="O7" s="1526" t="s">
        <v>131</v>
      </c>
    </row>
    <row r="8" spans="1:26" ht="18" customHeight="1">
      <c r="A8" s="3"/>
      <c r="B8" s="1540"/>
      <c r="C8" s="14"/>
      <c r="D8" s="14"/>
      <c r="E8" s="14"/>
      <c r="F8" s="14"/>
      <c r="G8" s="14"/>
      <c r="H8" s="14"/>
      <c r="I8" s="14"/>
      <c r="J8" s="14"/>
      <c r="K8" s="14"/>
      <c r="L8" s="15"/>
      <c r="O8" s="1526"/>
    </row>
    <row r="9" spans="1:26" ht="17.100000000000001" customHeight="1">
      <c r="A9" s="3"/>
      <c r="B9" s="1540"/>
      <c r="C9" s="6"/>
      <c r="D9" s="7"/>
      <c r="E9" s="1530" t="s">
        <v>110</v>
      </c>
      <c r="F9" s="1531"/>
      <c r="G9" s="1532"/>
      <c r="H9" s="5" t="s">
        <v>30</v>
      </c>
      <c r="I9" s="1530" t="s">
        <v>111</v>
      </c>
      <c r="J9" s="1531"/>
      <c r="K9" s="1532"/>
      <c r="L9" s="16" t="s">
        <v>30</v>
      </c>
      <c r="O9" s="1526"/>
    </row>
    <row r="10" spans="1:26" ht="5.0999999999999996" customHeight="1">
      <c r="A10" s="3"/>
      <c r="B10" s="1540"/>
      <c r="C10" s="1527"/>
      <c r="D10" s="14"/>
      <c r="E10" s="17"/>
      <c r="F10" s="17"/>
      <c r="G10" s="17"/>
      <c r="H10" s="10"/>
      <c r="I10" s="17"/>
      <c r="J10" s="17"/>
      <c r="K10" s="17"/>
      <c r="L10" s="15"/>
      <c r="O10" s="1526"/>
    </row>
    <row r="11" spans="1:26" ht="15.75" customHeight="1">
      <c r="A11" s="3"/>
      <c r="B11" s="1540"/>
      <c r="C11" s="1528"/>
      <c r="D11" s="18" t="s">
        <v>112</v>
      </c>
      <c r="E11" s="17"/>
      <c r="F11" s="19">
        <v>10000</v>
      </c>
      <c r="G11" s="17"/>
      <c r="H11" s="11" t="s">
        <v>113</v>
      </c>
      <c r="I11" s="17"/>
      <c r="J11" s="20" t="s">
        <v>29</v>
      </c>
      <c r="K11" s="17"/>
      <c r="L11" s="21" t="s">
        <v>113</v>
      </c>
      <c r="O11" s="1526"/>
    </row>
    <row r="12" spans="1:26" ht="5.0999999999999996" customHeight="1">
      <c r="A12" s="3"/>
      <c r="B12" s="1540"/>
      <c r="C12" s="1529"/>
      <c r="D12" s="8"/>
      <c r="E12" s="9"/>
      <c r="F12" s="9"/>
      <c r="G12" s="9"/>
      <c r="H12" s="7"/>
      <c r="I12" s="9"/>
      <c r="J12" s="9"/>
      <c r="K12" s="9"/>
      <c r="L12" s="22"/>
      <c r="O12" s="1526"/>
    </row>
    <row r="13" spans="1:26" ht="5.0999999999999996" customHeight="1">
      <c r="A13" s="3"/>
      <c r="B13" s="1540"/>
      <c r="C13" s="1528"/>
      <c r="D13" s="14"/>
      <c r="E13" s="17"/>
      <c r="F13" s="17"/>
      <c r="G13" s="17"/>
      <c r="H13" s="12"/>
      <c r="I13" s="17"/>
      <c r="J13" s="17"/>
      <c r="K13" s="17"/>
      <c r="L13" s="15"/>
      <c r="O13" s="1526"/>
    </row>
    <row r="14" spans="1:26" ht="15.75" customHeight="1">
      <c r="A14" s="3"/>
      <c r="B14" s="1540"/>
      <c r="C14" s="1528"/>
      <c r="D14" s="18" t="s">
        <v>114</v>
      </c>
      <c r="E14" s="17"/>
      <c r="F14" s="19">
        <v>10000</v>
      </c>
      <c r="G14" s="17"/>
      <c r="H14" s="11" t="s">
        <v>113</v>
      </c>
      <c r="I14" s="17"/>
      <c r="J14" s="20" t="s">
        <v>29</v>
      </c>
      <c r="K14" s="17"/>
      <c r="L14" s="21" t="s">
        <v>113</v>
      </c>
      <c r="O14" s="1526"/>
    </row>
    <row r="15" spans="1:26" ht="5.0999999999999996" customHeight="1">
      <c r="A15" s="3"/>
      <c r="B15" s="1540"/>
      <c r="C15" s="1529"/>
      <c r="D15" s="8"/>
      <c r="E15" s="9"/>
      <c r="F15" s="9"/>
      <c r="G15" s="9"/>
      <c r="H15" s="7"/>
      <c r="I15" s="9"/>
      <c r="J15" s="9"/>
      <c r="K15" s="9"/>
      <c r="L15" s="22"/>
      <c r="O15" s="1526"/>
    </row>
    <row r="16" spans="1:26" ht="11.1" customHeight="1">
      <c r="A16" s="3"/>
      <c r="B16" s="1540"/>
      <c r="C16" s="1528"/>
      <c r="D16" s="1552" t="s">
        <v>115</v>
      </c>
      <c r="E16" s="17"/>
      <c r="F16" s="17"/>
      <c r="G16" s="17"/>
      <c r="H16" s="12"/>
      <c r="I16" s="17"/>
      <c r="J16" s="17"/>
      <c r="K16" s="17"/>
      <c r="L16" s="15"/>
      <c r="O16" s="1526"/>
    </row>
    <row r="17" spans="1:15" ht="11.1" customHeight="1">
      <c r="A17" s="3"/>
      <c r="B17" s="1540"/>
      <c r="C17" s="1528"/>
      <c r="D17" s="1552"/>
      <c r="E17" s="17"/>
      <c r="F17" s="17"/>
      <c r="G17" s="17"/>
      <c r="H17" s="12"/>
      <c r="I17" s="17"/>
      <c r="J17" s="17"/>
      <c r="K17" s="17"/>
      <c r="L17" s="15"/>
      <c r="O17" s="1526"/>
    </row>
    <row r="18" spans="1:15" ht="15.75" customHeight="1">
      <c r="A18" s="3"/>
      <c r="B18" s="1540"/>
      <c r="C18" s="13"/>
      <c r="D18" s="23" t="str">
        <f>IF(Y1=2, "Level 1", IF(Z1=TRUE, IF(A26-1=0, "Lowest Level","Lowest Level -"&amp;(A26-1)), "Level 1"))</f>
        <v>Level 1</v>
      </c>
      <c r="E18" s="17"/>
      <c r="F18" s="19">
        <v>10000</v>
      </c>
      <c r="G18" s="17"/>
      <c r="H18" s="11" t="s">
        <v>113</v>
      </c>
      <c r="I18" s="17"/>
      <c r="J18" s="20" t="s">
        <v>29</v>
      </c>
      <c r="K18" s="17"/>
      <c r="L18" s="21" t="s">
        <v>113</v>
      </c>
      <c r="O18" s="1526"/>
    </row>
    <row r="19" spans="1:15" ht="5.0999999999999996" customHeight="1">
      <c r="A19" s="3"/>
      <c r="B19" s="1540"/>
      <c r="C19" s="13"/>
      <c r="D19" s="8"/>
      <c r="E19" s="9"/>
      <c r="F19" s="9"/>
      <c r="G19" s="9"/>
      <c r="H19" s="7"/>
      <c r="I19" s="9"/>
      <c r="J19" s="9"/>
      <c r="K19" s="9"/>
      <c r="L19" s="22"/>
      <c r="O19" s="1526"/>
    </row>
    <row r="20" spans="1:15" ht="5.0999999999999996" customHeight="1">
      <c r="A20" s="3"/>
      <c r="B20" s="1540"/>
      <c r="C20" s="13"/>
      <c r="D20" s="14"/>
      <c r="E20" s="17"/>
      <c r="F20" s="17"/>
      <c r="G20" s="17"/>
      <c r="H20" s="12"/>
      <c r="I20" s="17"/>
      <c r="J20" s="17"/>
      <c r="K20" s="17"/>
      <c r="L20" s="15"/>
      <c r="O20" s="36"/>
    </row>
    <row r="21" spans="1:15" ht="15.75" customHeight="1">
      <c r="A21" s="3"/>
      <c r="B21" s="1540"/>
      <c r="C21" s="13"/>
      <c r="D21" s="24" t="str">
        <f>IF(Y1=2, "Level 2", IF(Z1=TRUE, IF(A26-2=0, "Lowest Level","Lowest Level -"&amp;(A26-2)), "Level 2"))</f>
        <v>Level 2</v>
      </c>
      <c r="E21" s="17"/>
      <c r="F21" s="19">
        <v>10000</v>
      </c>
      <c r="G21" s="17"/>
      <c r="H21" s="11" t="s">
        <v>113</v>
      </c>
      <c r="I21" s="17"/>
      <c r="J21" s="20" t="s">
        <v>29</v>
      </c>
      <c r="K21" s="17"/>
      <c r="L21" s="21" t="s">
        <v>113</v>
      </c>
      <c r="O21" s="37" t="s">
        <v>132</v>
      </c>
    </row>
    <row r="22" spans="1:15" ht="5.0999999999999996" customHeight="1">
      <c r="A22" s="3"/>
      <c r="B22" s="1540"/>
      <c r="C22" s="13"/>
      <c r="D22" s="8"/>
      <c r="E22" s="9"/>
      <c r="F22" s="9"/>
      <c r="G22" s="9"/>
      <c r="H22" s="7"/>
      <c r="I22" s="9"/>
      <c r="J22" s="9"/>
      <c r="K22" s="9"/>
      <c r="L22" s="22"/>
      <c r="O22" s="1526" t="s">
        <v>133</v>
      </c>
    </row>
    <row r="23" spans="1:15" ht="5.0999999999999996" customHeight="1">
      <c r="A23" s="3"/>
      <c r="B23" s="1540"/>
      <c r="C23" s="13"/>
      <c r="D23" s="14"/>
      <c r="E23" s="17"/>
      <c r="F23" s="17"/>
      <c r="G23" s="17"/>
      <c r="H23" s="12"/>
      <c r="I23" s="17"/>
      <c r="J23" s="17"/>
      <c r="K23" s="17"/>
      <c r="L23" s="15"/>
      <c r="O23" s="1526"/>
    </row>
    <row r="24" spans="1:15" ht="15.75" customHeight="1">
      <c r="A24" s="3"/>
      <c r="B24" s="1540"/>
      <c r="C24" s="13"/>
      <c r="D24" s="25" t="str">
        <f>IF(Y1=2, "Level 3", IF(Z1=TRUE, IF(A26-3=0, "Lowest Level","Lowest Level -"&amp;(A26-3)), "Level 3"))</f>
        <v>Level 3</v>
      </c>
      <c r="E24" s="17"/>
      <c r="F24" s="19">
        <v>10000</v>
      </c>
      <c r="G24" s="17"/>
      <c r="H24" s="11" t="s">
        <v>113</v>
      </c>
      <c r="I24" s="17"/>
      <c r="J24" s="20" t="s">
        <v>29</v>
      </c>
      <c r="K24" s="17"/>
      <c r="L24" s="21" t="s">
        <v>113</v>
      </c>
      <c r="O24" s="1526"/>
    </row>
    <row r="25" spans="1:15" ht="5.0999999999999996" customHeight="1">
      <c r="A25" s="3"/>
      <c r="B25" s="1540"/>
      <c r="C25" s="13"/>
      <c r="D25" s="8"/>
      <c r="E25" s="9"/>
      <c r="F25" s="9"/>
      <c r="G25" s="9"/>
      <c r="H25" s="7"/>
      <c r="I25" s="9"/>
      <c r="J25" s="9"/>
      <c r="K25" s="9"/>
      <c r="L25" s="22"/>
      <c r="O25" s="1526"/>
    </row>
    <row r="26" spans="1:15" ht="21.95" customHeight="1">
      <c r="A26" s="3">
        <v>3</v>
      </c>
      <c r="B26" s="1540"/>
      <c r="C26" s="13"/>
      <c r="D26" s="14"/>
      <c r="E26" s="14"/>
      <c r="F26" s="14"/>
      <c r="G26" s="14"/>
      <c r="H26" s="14"/>
      <c r="I26" s="14"/>
      <c r="J26" s="14"/>
      <c r="K26" s="14"/>
      <c r="L26" s="15"/>
      <c r="O26" s="1526"/>
    </row>
    <row r="27" spans="1:15" ht="5.0999999999999996" customHeight="1" thickBot="1">
      <c r="A27" s="3"/>
      <c r="B27" s="1547"/>
      <c r="C27" s="26"/>
      <c r="D27" s="27"/>
      <c r="E27" s="27"/>
      <c r="F27" s="27"/>
      <c r="G27" s="27"/>
      <c r="H27" s="27"/>
      <c r="I27" s="27"/>
      <c r="J27" s="27"/>
      <c r="K27" s="27"/>
      <c r="L27" s="28"/>
      <c r="O27" s="1526"/>
    </row>
    <row r="28" spans="1:15" ht="21.75" customHeight="1">
      <c r="A28" s="3"/>
      <c r="B28" s="1551" t="s">
        <v>26</v>
      </c>
      <c r="C28" s="29"/>
      <c r="D28" s="29"/>
      <c r="E28" s="29"/>
      <c r="F28" s="29"/>
      <c r="G28" s="29"/>
      <c r="H28" s="29"/>
      <c r="I28" s="29"/>
      <c r="J28" s="29"/>
      <c r="K28" s="29"/>
      <c r="L28" s="30"/>
      <c r="O28" s="1526"/>
    </row>
    <row r="29" spans="1:15" ht="18" customHeight="1">
      <c r="A29" s="3"/>
      <c r="B29" s="1540"/>
      <c r="C29" s="14"/>
      <c r="D29" s="14"/>
      <c r="E29" s="14"/>
      <c r="F29" s="14"/>
      <c r="G29" s="14"/>
      <c r="H29" s="14"/>
      <c r="I29" s="14"/>
      <c r="J29" s="14"/>
      <c r="K29" s="14"/>
      <c r="L29" s="15"/>
      <c r="O29" s="1526"/>
    </row>
    <row r="30" spans="1:15" ht="17.100000000000001" customHeight="1">
      <c r="A30" s="3"/>
      <c r="B30" s="1540"/>
      <c r="C30" s="6"/>
      <c r="D30" s="7"/>
      <c r="E30" s="1530" t="s">
        <v>110</v>
      </c>
      <c r="F30" s="1531"/>
      <c r="G30" s="1532"/>
      <c r="H30" s="5" t="s">
        <v>30</v>
      </c>
      <c r="I30" s="1530" t="s">
        <v>111</v>
      </c>
      <c r="J30" s="1531"/>
      <c r="K30" s="1532"/>
      <c r="L30" s="16" t="s">
        <v>30</v>
      </c>
      <c r="O30" s="36"/>
    </row>
    <row r="31" spans="1:15" ht="5.0999999999999996" customHeight="1">
      <c r="A31" s="3"/>
      <c r="B31" s="1540"/>
      <c r="C31" s="1527"/>
      <c r="D31" s="14"/>
      <c r="E31" s="17"/>
      <c r="F31" s="17"/>
      <c r="G31" s="17"/>
      <c r="H31" s="10"/>
      <c r="I31" s="17"/>
      <c r="J31" s="17"/>
      <c r="K31" s="17"/>
      <c r="L31" s="15"/>
      <c r="O31" s="36"/>
    </row>
    <row r="32" spans="1:15" ht="15.75" customHeight="1">
      <c r="A32" s="3"/>
      <c r="B32" s="1540"/>
      <c r="C32" s="1528"/>
      <c r="D32" s="18" t="s">
        <v>112</v>
      </c>
      <c r="E32" s="17"/>
      <c r="F32" s="19">
        <v>10000</v>
      </c>
      <c r="G32" s="17"/>
      <c r="H32" s="11" t="s">
        <v>113</v>
      </c>
      <c r="I32" s="17"/>
      <c r="J32" s="20" t="s">
        <v>29</v>
      </c>
      <c r="K32" s="17"/>
      <c r="L32" s="21" t="s">
        <v>113</v>
      </c>
      <c r="O32" s="38" t="s">
        <v>130</v>
      </c>
    </row>
    <row r="33" spans="1:15" ht="5.0999999999999996" customHeight="1">
      <c r="A33" s="3"/>
      <c r="B33" s="1540"/>
      <c r="C33" s="1529"/>
      <c r="D33" s="8"/>
      <c r="E33" s="9"/>
      <c r="F33" s="9"/>
      <c r="G33" s="9"/>
      <c r="H33" s="7"/>
      <c r="I33" s="9"/>
      <c r="J33" s="9"/>
      <c r="K33" s="9"/>
      <c r="L33" s="22"/>
      <c r="O33" s="1526" t="s">
        <v>134</v>
      </c>
    </row>
    <row r="34" spans="1:15" ht="5.0999999999999996" customHeight="1">
      <c r="A34" s="3"/>
      <c r="B34" s="1540"/>
      <c r="C34" s="1528"/>
      <c r="D34" s="14"/>
      <c r="E34" s="17"/>
      <c r="F34" s="17"/>
      <c r="G34" s="17"/>
      <c r="H34" s="12"/>
      <c r="I34" s="17"/>
      <c r="J34" s="17"/>
      <c r="K34" s="17"/>
      <c r="L34" s="15"/>
      <c r="O34" s="1526"/>
    </row>
    <row r="35" spans="1:15" ht="15.75" customHeight="1">
      <c r="A35" s="3"/>
      <c r="B35" s="1540"/>
      <c r="C35" s="1528"/>
      <c r="D35" s="18" t="s">
        <v>114</v>
      </c>
      <c r="E35" s="17"/>
      <c r="F35" s="19">
        <v>10000</v>
      </c>
      <c r="G35" s="17"/>
      <c r="H35" s="11" t="s">
        <v>113</v>
      </c>
      <c r="I35" s="17"/>
      <c r="J35" s="20" t="s">
        <v>29</v>
      </c>
      <c r="K35" s="17"/>
      <c r="L35" s="21" t="s">
        <v>113</v>
      </c>
      <c r="O35" s="1526"/>
    </row>
    <row r="36" spans="1:15" ht="5.0999999999999996" customHeight="1">
      <c r="A36" s="3"/>
      <c r="B36" s="1540"/>
      <c r="C36" s="1529"/>
      <c r="D36" s="8"/>
      <c r="E36" s="9"/>
      <c r="F36" s="9"/>
      <c r="G36" s="9"/>
      <c r="H36" s="7"/>
      <c r="I36" s="9"/>
      <c r="J36" s="9"/>
      <c r="K36" s="9"/>
      <c r="L36" s="22"/>
      <c r="O36" s="1526"/>
    </row>
    <row r="37" spans="1:15" ht="11.1" customHeight="1">
      <c r="A37" s="3"/>
      <c r="B37" s="1540"/>
      <c r="C37" s="1528"/>
      <c r="D37" s="1552" t="s">
        <v>115</v>
      </c>
      <c r="E37" s="17"/>
      <c r="F37" s="17"/>
      <c r="G37" s="17"/>
      <c r="H37" s="12"/>
      <c r="I37" s="17"/>
      <c r="J37" s="17"/>
      <c r="K37" s="17"/>
      <c r="L37" s="15"/>
      <c r="O37" s="1526"/>
    </row>
    <row r="38" spans="1:15" ht="11.1" customHeight="1">
      <c r="A38" s="3"/>
      <c r="B38" s="1540"/>
      <c r="C38" s="1528"/>
      <c r="D38" s="1552"/>
      <c r="E38" s="17"/>
      <c r="F38" s="17"/>
      <c r="G38" s="17"/>
      <c r="H38" s="12"/>
      <c r="I38" s="17"/>
      <c r="J38" s="17"/>
      <c r="K38" s="17"/>
      <c r="L38" s="15"/>
      <c r="O38" s="1526"/>
    </row>
    <row r="39" spans="1:15" ht="15.75" customHeight="1">
      <c r="A39" s="3"/>
      <c r="B39" s="1540"/>
      <c r="C39" s="13"/>
      <c r="D39" s="23" t="str">
        <f>IF(Y1=2, "Level 1", IF(Z1=TRUE, IF(A47-1=0, "Lowest Level","Lowest Level -"&amp;(A47-1)), "Level 1"))</f>
        <v>Level 1</v>
      </c>
      <c r="E39" s="17"/>
      <c r="F39" s="19">
        <v>10000</v>
      </c>
      <c r="G39" s="17"/>
      <c r="H39" s="11" t="s">
        <v>113</v>
      </c>
      <c r="I39" s="17"/>
      <c r="J39" s="20" t="s">
        <v>29</v>
      </c>
      <c r="K39" s="17"/>
      <c r="L39" s="21" t="s">
        <v>113</v>
      </c>
      <c r="O39" s="1526"/>
    </row>
    <row r="40" spans="1:15" ht="5.0999999999999996" customHeight="1">
      <c r="A40" s="3"/>
      <c r="B40" s="1540"/>
      <c r="C40" s="13"/>
      <c r="D40" s="8"/>
      <c r="E40" s="9"/>
      <c r="F40" s="9"/>
      <c r="G40" s="9"/>
      <c r="H40" s="7"/>
      <c r="I40" s="9"/>
      <c r="J40" s="9"/>
      <c r="K40" s="9"/>
      <c r="L40" s="22"/>
      <c r="O40" s="39"/>
    </row>
    <row r="41" spans="1:15" ht="5.0999999999999996" customHeight="1">
      <c r="A41" s="3"/>
      <c r="B41" s="1540"/>
      <c r="C41" s="13"/>
      <c r="D41" s="14"/>
      <c r="E41" s="17"/>
      <c r="F41" s="17"/>
      <c r="G41" s="17"/>
      <c r="H41" s="12"/>
      <c r="I41" s="17"/>
      <c r="J41" s="17"/>
      <c r="K41" s="17"/>
      <c r="L41" s="15"/>
    </row>
    <row r="42" spans="1:15" ht="15.75" customHeight="1">
      <c r="A42" s="3"/>
      <c r="B42" s="1540"/>
      <c r="C42" s="13"/>
      <c r="D42" s="24" t="str">
        <f>IF(Y1=2, "Level 2", IF(Z1=TRUE, IF(A47-2=0, "Lowest Level","Lowest Level -"&amp;(A47-2)), "Level 2"))</f>
        <v>Level 2</v>
      </c>
      <c r="E42" s="17"/>
      <c r="F42" s="19">
        <v>10000</v>
      </c>
      <c r="G42" s="17"/>
      <c r="H42" s="11" t="s">
        <v>113</v>
      </c>
      <c r="I42" s="17"/>
      <c r="J42" s="20" t="s">
        <v>29</v>
      </c>
      <c r="K42" s="17"/>
      <c r="L42" s="21" t="s">
        <v>113</v>
      </c>
    </row>
    <row r="43" spans="1:15" ht="5.0999999999999996" customHeight="1">
      <c r="A43" s="3"/>
      <c r="B43" s="1540"/>
      <c r="C43" s="13"/>
      <c r="D43" s="8"/>
      <c r="E43" s="9"/>
      <c r="F43" s="9"/>
      <c r="G43" s="9"/>
      <c r="H43" s="7"/>
      <c r="I43" s="9"/>
      <c r="J43" s="9"/>
      <c r="K43" s="9"/>
      <c r="L43" s="22"/>
    </row>
    <row r="44" spans="1:15" ht="5.0999999999999996" customHeight="1">
      <c r="A44" s="3"/>
      <c r="B44" s="1540"/>
      <c r="C44" s="13"/>
      <c r="D44" s="14"/>
      <c r="E44" s="17"/>
      <c r="F44" s="17"/>
      <c r="G44" s="17"/>
      <c r="H44" s="12"/>
      <c r="I44" s="17"/>
      <c r="J44" s="17"/>
      <c r="K44" s="17"/>
      <c r="L44" s="15"/>
    </row>
    <row r="45" spans="1:15" ht="15.75" customHeight="1">
      <c r="A45" s="3"/>
      <c r="B45" s="1540"/>
      <c r="C45" s="13"/>
      <c r="D45" s="25" t="str">
        <f>IF(Y1=2, "Level 3", IF(Z1=TRUE, IF(A47-3=0, "Lowest Level","Lowest Level -"&amp;(A47-3)), "Level 3"))</f>
        <v>Level 3</v>
      </c>
      <c r="E45" s="17"/>
      <c r="F45" s="19">
        <v>10000</v>
      </c>
      <c r="G45" s="17"/>
      <c r="H45" s="11" t="s">
        <v>113</v>
      </c>
      <c r="I45" s="17"/>
      <c r="J45" s="20" t="s">
        <v>29</v>
      </c>
      <c r="K45" s="17"/>
      <c r="L45" s="21" t="s">
        <v>113</v>
      </c>
    </row>
    <row r="46" spans="1:15" ht="5.0999999999999996" customHeight="1">
      <c r="A46" s="3"/>
      <c r="B46" s="1540"/>
      <c r="C46" s="13"/>
      <c r="D46" s="8"/>
      <c r="E46" s="9"/>
      <c r="F46" s="9"/>
      <c r="G46" s="9"/>
      <c r="H46" s="7"/>
      <c r="I46" s="9"/>
      <c r="J46" s="9"/>
      <c r="K46" s="9"/>
      <c r="L46" s="22"/>
    </row>
    <row r="47" spans="1:15" ht="21.95" customHeight="1">
      <c r="A47" s="3">
        <v>3</v>
      </c>
      <c r="B47" s="1540"/>
      <c r="C47" s="13"/>
      <c r="D47" s="14"/>
      <c r="E47" s="14"/>
      <c r="F47" s="14"/>
      <c r="G47" s="14"/>
      <c r="H47" s="14"/>
      <c r="I47" s="14"/>
      <c r="J47" s="14"/>
      <c r="K47" s="14"/>
      <c r="L47" s="15"/>
    </row>
    <row r="48" spans="1:15" ht="5.0999999999999996" customHeight="1" thickBot="1">
      <c r="A48" s="3"/>
      <c r="B48" s="1547"/>
      <c r="C48" s="26"/>
      <c r="D48" s="27"/>
      <c r="E48" s="27"/>
      <c r="F48" s="27"/>
      <c r="G48" s="27"/>
      <c r="H48" s="27"/>
      <c r="I48" s="27"/>
      <c r="J48" s="27"/>
      <c r="K48" s="27"/>
      <c r="L48" s="28"/>
    </row>
    <row r="49" spans="1:12" ht="9" customHeight="1">
      <c r="A49" s="3"/>
      <c r="B49" s="3"/>
      <c r="C49" s="3"/>
      <c r="D49" s="3"/>
      <c r="E49" s="3"/>
      <c r="F49" s="3"/>
      <c r="G49" s="3"/>
      <c r="H49" s="3"/>
      <c r="I49" s="3"/>
      <c r="J49" s="3"/>
      <c r="K49" s="3"/>
      <c r="L49" s="3"/>
    </row>
    <row r="50" spans="1:12" ht="24.6" customHeight="1">
      <c r="A50" s="3"/>
      <c r="B50" s="3"/>
      <c r="C50" s="3"/>
      <c r="D50" s="3"/>
      <c r="E50" s="3"/>
      <c r="F50" s="3"/>
      <c r="G50" s="3"/>
      <c r="H50" s="3"/>
      <c r="I50" s="3"/>
      <c r="J50" s="3"/>
      <c r="K50" s="3"/>
      <c r="L50" s="3"/>
    </row>
    <row r="51" spans="1:12" ht="15" customHeight="1" thickBot="1">
      <c r="A51" s="3"/>
      <c r="B51" s="3"/>
      <c r="C51" s="3"/>
      <c r="D51" s="3"/>
      <c r="E51" s="3"/>
      <c r="F51" s="3"/>
      <c r="G51" s="3"/>
      <c r="H51" s="3"/>
      <c r="I51" s="3"/>
      <c r="J51" s="3"/>
      <c r="K51" s="3"/>
      <c r="L51" s="3"/>
    </row>
    <row r="52" spans="1:12" ht="28.35" customHeight="1">
      <c r="A52" s="3"/>
      <c r="B52" s="1533" t="s">
        <v>116</v>
      </c>
      <c r="C52" s="1534"/>
      <c r="D52" s="1534"/>
      <c r="E52" s="1534"/>
      <c r="F52" s="1534"/>
      <c r="G52" s="1534"/>
      <c r="H52" s="1534"/>
      <c r="I52" s="1534"/>
      <c r="J52" s="1534"/>
      <c r="K52" s="1534"/>
      <c r="L52" s="1535"/>
    </row>
    <row r="53" spans="1:12" ht="28.35" customHeight="1">
      <c r="A53" s="3"/>
      <c r="B53" s="1536"/>
      <c r="C53" s="1537"/>
      <c r="D53" s="1537"/>
      <c r="E53" s="1537"/>
      <c r="F53" s="1537"/>
      <c r="G53" s="1537"/>
      <c r="H53" s="1537"/>
      <c r="I53" s="1537"/>
      <c r="J53" s="1537"/>
      <c r="K53" s="1537"/>
      <c r="L53" s="1538"/>
    </row>
    <row r="54" spans="1:12" ht="18" customHeight="1">
      <c r="A54" s="3"/>
      <c r="B54" s="1539" t="s">
        <v>28</v>
      </c>
      <c r="C54" s="14"/>
      <c r="D54" s="14"/>
      <c r="E54" s="14"/>
      <c r="F54" s="14"/>
      <c r="G54" s="14"/>
      <c r="H54" s="14"/>
      <c r="I54" s="14"/>
      <c r="J54" s="14"/>
      <c r="K54" s="14"/>
      <c r="L54" s="15"/>
    </row>
    <row r="55" spans="1:12" ht="17.100000000000001" customHeight="1">
      <c r="A55" s="3"/>
      <c r="B55" s="1540"/>
      <c r="C55" s="6"/>
      <c r="D55" s="7"/>
      <c r="E55" s="1530" t="s">
        <v>110</v>
      </c>
      <c r="F55" s="1531"/>
      <c r="G55" s="1532"/>
      <c r="H55" s="5" t="s">
        <v>30</v>
      </c>
      <c r="I55" s="1530" t="s">
        <v>111</v>
      </c>
      <c r="J55" s="1531"/>
      <c r="K55" s="1532"/>
      <c r="L55" s="16" t="s">
        <v>30</v>
      </c>
    </row>
    <row r="56" spans="1:12" ht="5.0999999999999996" customHeight="1">
      <c r="A56" s="3"/>
      <c r="B56" s="1540"/>
      <c r="C56" s="1527"/>
      <c r="D56" s="14"/>
      <c r="E56" s="17"/>
      <c r="F56" s="17"/>
      <c r="G56" s="17"/>
      <c r="H56" s="10"/>
      <c r="I56" s="17"/>
      <c r="J56" s="17"/>
      <c r="K56" s="17"/>
      <c r="L56" s="15"/>
    </row>
    <row r="57" spans="1:12" ht="15.75" customHeight="1">
      <c r="A57" s="3"/>
      <c r="B57" s="1540"/>
      <c r="C57" s="1528"/>
      <c r="D57" s="18" t="s">
        <v>117</v>
      </c>
      <c r="E57" s="17"/>
      <c r="F57" s="19">
        <v>10000</v>
      </c>
      <c r="G57" s="17"/>
      <c r="H57" s="11" t="s">
        <v>113</v>
      </c>
      <c r="I57" s="17"/>
      <c r="J57" s="20" t="s">
        <v>29</v>
      </c>
      <c r="K57" s="17"/>
      <c r="L57" s="21" t="s">
        <v>113</v>
      </c>
    </row>
    <row r="58" spans="1:12" ht="5.0999999999999996" customHeight="1">
      <c r="A58" s="3"/>
      <c r="B58" s="1540"/>
      <c r="C58" s="1529"/>
      <c r="D58" s="8"/>
      <c r="E58" s="9"/>
      <c r="F58" s="9"/>
      <c r="G58" s="9"/>
      <c r="H58" s="7"/>
      <c r="I58" s="9"/>
      <c r="J58" s="9"/>
      <c r="K58" s="9"/>
      <c r="L58" s="22"/>
    </row>
    <row r="59" spans="1:12" ht="5.0999999999999996" customHeight="1">
      <c r="A59" s="3"/>
      <c r="B59" s="1540"/>
      <c r="C59" s="1528"/>
      <c r="D59" s="14"/>
      <c r="E59" s="17"/>
      <c r="F59" s="17"/>
      <c r="G59" s="17"/>
      <c r="H59" s="12"/>
      <c r="I59" s="17"/>
      <c r="J59" s="17"/>
      <c r="K59" s="17"/>
      <c r="L59" s="15"/>
    </row>
    <row r="60" spans="1:12" ht="15.75" customHeight="1">
      <c r="A60" s="3"/>
      <c r="B60" s="1540"/>
      <c r="C60" s="1528"/>
      <c r="D60" s="18" t="s">
        <v>118</v>
      </c>
      <c r="E60" s="17"/>
      <c r="F60" s="19">
        <v>10000</v>
      </c>
      <c r="G60" s="17"/>
      <c r="H60" s="11" t="s">
        <v>113</v>
      </c>
      <c r="I60" s="17"/>
      <c r="J60" s="20" t="s">
        <v>29</v>
      </c>
      <c r="K60" s="17"/>
      <c r="L60" s="21" t="s">
        <v>113</v>
      </c>
    </row>
    <row r="61" spans="1:12" ht="5.0999999999999996" customHeight="1">
      <c r="A61" s="3"/>
      <c r="B61" s="1540"/>
      <c r="C61" s="1529"/>
      <c r="D61" s="8"/>
      <c r="E61" s="9"/>
      <c r="F61" s="9"/>
      <c r="G61" s="9"/>
      <c r="H61" s="7"/>
      <c r="I61" s="9"/>
      <c r="J61" s="9"/>
      <c r="K61" s="9"/>
      <c r="L61" s="22"/>
    </row>
    <row r="62" spans="1:12" ht="5.0999999999999996" customHeight="1">
      <c r="A62" s="3"/>
      <c r="B62" s="1540"/>
      <c r="C62" s="1528"/>
      <c r="D62" s="14"/>
      <c r="E62" s="17"/>
      <c r="F62" s="17"/>
      <c r="G62" s="17"/>
      <c r="H62" s="12"/>
      <c r="I62" s="17"/>
      <c r="J62" s="17"/>
      <c r="K62" s="17"/>
      <c r="L62" s="15"/>
    </row>
    <row r="63" spans="1:12" ht="15.75" customHeight="1">
      <c r="A63" s="3"/>
      <c r="B63" s="1540"/>
      <c r="C63" s="1528"/>
      <c r="D63" s="18" t="s">
        <v>119</v>
      </c>
      <c r="E63" s="17"/>
      <c r="F63" s="19">
        <v>10000</v>
      </c>
      <c r="G63" s="17"/>
      <c r="H63" s="11" t="s">
        <v>113</v>
      </c>
      <c r="I63" s="17"/>
      <c r="J63" s="20" t="s">
        <v>29</v>
      </c>
      <c r="K63" s="17"/>
      <c r="L63" s="21" t="s">
        <v>113</v>
      </c>
    </row>
    <row r="64" spans="1:12" ht="5.0999999999999996" customHeight="1">
      <c r="A64" s="3"/>
      <c r="B64" s="1540"/>
      <c r="C64" s="1529"/>
      <c r="D64" s="8"/>
      <c r="E64" s="9"/>
      <c r="F64" s="9"/>
      <c r="G64" s="9"/>
      <c r="H64" s="7"/>
      <c r="I64" s="9"/>
      <c r="J64" s="9"/>
      <c r="K64" s="9"/>
      <c r="L64" s="22"/>
    </row>
    <row r="65" spans="1:12" ht="5.0999999999999996" customHeight="1">
      <c r="A65" s="3"/>
      <c r="B65" s="1540"/>
      <c r="C65" s="1528"/>
      <c r="D65" s="14"/>
      <c r="E65" s="17"/>
      <c r="F65" s="17"/>
      <c r="G65" s="17"/>
      <c r="H65" s="12"/>
      <c r="I65" s="17"/>
      <c r="J65" s="17"/>
      <c r="K65" s="17"/>
      <c r="L65" s="15"/>
    </row>
    <row r="66" spans="1:12" ht="15.75" customHeight="1">
      <c r="A66" s="3"/>
      <c r="B66" s="1540"/>
      <c r="C66" s="1528"/>
      <c r="D66" s="18" t="s">
        <v>120</v>
      </c>
      <c r="E66" s="17"/>
      <c r="F66" s="19">
        <v>10000</v>
      </c>
      <c r="G66" s="17"/>
      <c r="H66" s="11" t="s">
        <v>113</v>
      </c>
      <c r="I66" s="17"/>
      <c r="J66" s="20" t="s">
        <v>29</v>
      </c>
      <c r="K66" s="17"/>
      <c r="L66" s="21" t="s">
        <v>113</v>
      </c>
    </row>
    <row r="67" spans="1:12" ht="5.0999999999999996" customHeight="1">
      <c r="A67" s="3"/>
      <c r="B67" s="1540"/>
      <c r="C67" s="1529"/>
      <c r="D67" s="8"/>
      <c r="E67" s="9"/>
      <c r="F67" s="9"/>
      <c r="G67" s="9"/>
      <c r="H67" s="7"/>
      <c r="I67" s="9"/>
      <c r="J67" s="9"/>
      <c r="K67" s="9"/>
      <c r="L67" s="22"/>
    </row>
    <row r="68" spans="1:12" ht="5.0999999999999996" customHeight="1">
      <c r="A68" s="3"/>
      <c r="B68" s="1540"/>
      <c r="C68" s="1528"/>
      <c r="D68" s="14"/>
      <c r="E68" s="17"/>
      <c r="F68" s="17"/>
      <c r="G68" s="17"/>
      <c r="H68" s="12"/>
      <c r="I68" s="17"/>
      <c r="J68" s="17"/>
      <c r="K68" s="17"/>
      <c r="L68" s="15"/>
    </row>
    <row r="69" spans="1:12" ht="15.75" customHeight="1">
      <c r="A69" s="3"/>
      <c r="B69" s="1540"/>
      <c r="C69" s="1528"/>
      <c r="D69" s="18" t="s">
        <v>121</v>
      </c>
      <c r="E69" s="17"/>
      <c r="F69" s="19">
        <v>10000</v>
      </c>
      <c r="G69" s="17"/>
      <c r="H69" s="11" t="s">
        <v>113</v>
      </c>
      <c r="I69" s="17"/>
      <c r="J69" s="20" t="s">
        <v>29</v>
      </c>
      <c r="K69" s="17"/>
      <c r="L69" s="21" t="s">
        <v>113</v>
      </c>
    </row>
    <row r="70" spans="1:12" ht="5.0999999999999996" customHeight="1">
      <c r="A70" s="3"/>
      <c r="B70" s="1540"/>
      <c r="C70" s="1529"/>
      <c r="D70" s="8"/>
      <c r="E70" s="9"/>
      <c r="F70" s="9"/>
      <c r="G70" s="9"/>
      <c r="H70" s="7"/>
      <c r="I70" s="9"/>
      <c r="J70" s="9"/>
      <c r="K70" s="9"/>
      <c r="L70" s="22"/>
    </row>
    <row r="71" spans="1:12" ht="5.0999999999999996" customHeight="1">
      <c r="A71" s="3"/>
      <c r="B71" s="1540"/>
      <c r="C71" s="1528"/>
      <c r="D71" s="14"/>
      <c r="E71" s="17"/>
      <c r="F71" s="17"/>
      <c r="G71" s="17"/>
      <c r="H71" s="12"/>
      <c r="I71" s="17"/>
      <c r="J71" s="17"/>
      <c r="K71" s="17"/>
      <c r="L71" s="15"/>
    </row>
    <row r="72" spans="1:12" ht="15.75" customHeight="1">
      <c r="A72" s="3"/>
      <c r="B72" s="1540"/>
      <c r="C72" s="1528"/>
      <c r="D72" s="18" t="s">
        <v>122</v>
      </c>
      <c r="E72" s="17"/>
      <c r="F72" s="17"/>
      <c r="G72" s="17"/>
      <c r="H72" s="12"/>
      <c r="I72" s="17"/>
      <c r="J72" s="17"/>
      <c r="K72" s="17"/>
      <c r="L72" s="15"/>
    </row>
    <row r="73" spans="1:12" ht="21.95" customHeight="1">
      <c r="A73" s="3"/>
      <c r="B73" s="1540"/>
      <c r="C73" s="13"/>
      <c r="D73" s="14"/>
      <c r="E73" s="14"/>
      <c r="F73" s="14"/>
      <c r="G73" s="14"/>
      <c r="H73" s="12"/>
      <c r="I73" s="14"/>
      <c r="J73" s="14"/>
      <c r="K73" s="14"/>
      <c r="L73" s="15"/>
    </row>
    <row r="74" spans="1:12" ht="5.0999999999999996" customHeight="1" thickBot="1">
      <c r="A74" s="3"/>
      <c r="B74" s="1547"/>
      <c r="C74" s="26"/>
      <c r="D74" s="27"/>
      <c r="E74" s="27"/>
      <c r="F74" s="27"/>
      <c r="G74" s="27"/>
      <c r="H74" s="31"/>
      <c r="I74" s="27"/>
      <c r="J74" s="27"/>
      <c r="K74" s="27"/>
      <c r="L74" s="28"/>
    </row>
    <row r="75" spans="1:12" ht="15.75" customHeight="1">
      <c r="A75" s="3"/>
      <c r="B75" s="1551" t="s">
        <v>26</v>
      </c>
      <c r="C75" s="29"/>
      <c r="D75" s="29"/>
      <c r="E75" s="29"/>
      <c r="F75" s="29"/>
      <c r="G75" s="29"/>
      <c r="H75" s="29"/>
      <c r="I75" s="29"/>
      <c r="J75" s="29"/>
      <c r="K75" s="29"/>
      <c r="L75" s="30"/>
    </row>
    <row r="76" spans="1:12" ht="18" customHeight="1">
      <c r="A76" s="3"/>
      <c r="B76" s="1540"/>
      <c r="C76" s="6"/>
      <c r="D76" s="7"/>
      <c r="E76" s="1530" t="s">
        <v>110</v>
      </c>
      <c r="F76" s="1531"/>
      <c r="G76" s="1532"/>
      <c r="H76" s="5" t="s">
        <v>30</v>
      </c>
      <c r="I76" s="1530" t="s">
        <v>111</v>
      </c>
      <c r="J76" s="1531"/>
      <c r="K76" s="1532"/>
      <c r="L76" s="16" t="s">
        <v>30</v>
      </c>
    </row>
    <row r="77" spans="1:12" ht="5.0999999999999996" customHeight="1">
      <c r="A77" s="3"/>
      <c r="B77" s="1540"/>
      <c r="C77" s="1527"/>
      <c r="D77" s="14"/>
      <c r="E77" s="17"/>
      <c r="F77" s="17"/>
      <c r="G77" s="17"/>
      <c r="H77" s="10"/>
      <c r="I77" s="17"/>
      <c r="J77" s="17"/>
      <c r="K77" s="17"/>
      <c r="L77" s="15"/>
    </row>
    <row r="78" spans="1:12" ht="15.75" customHeight="1">
      <c r="A78" s="3"/>
      <c r="B78" s="1540"/>
      <c r="C78" s="1528"/>
      <c r="D78" s="18" t="s">
        <v>117</v>
      </c>
      <c r="E78" s="17"/>
      <c r="F78" s="19">
        <v>10000</v>
      </c>
      <c r="G78" s="17"/>
      <c r="H78" s="11" t="s">
        <v>113</v>
      </c>
      <c r="I78" s="17"/>
      <c r="J78" s="20" t="s">
        <v>29</v>
      </c>
      <c r="K78" s="17"/>
      <c r="L78" s="21" t="s">
        <v>113</v>
      </c>
    </row>
    <row r="79" spans="1:12" ht="5.0999999999999996" customHeight="1">
      <c r="A79" s="3"/>
      <c r="B79" s="1540"/>
      <c r="C79" s="1529"/>
      <c r="D79" s="8"/>
      <c r="E79" s="9"/>
      <c r="F79" s="9"/>
      <c r="G79" s="9"/>
      <c r="H79" s="7"/>
      <c r="I79" s="9"/>
      <c r="J79" s="9"/>
      <c r="K79" s="9"/>
      <c r="L79" s="22"/>
    </row>
    <row r="80" spans="1:12" ht="5.0999999999999996" customHeight="1">
      <c r="A80" s="3"/>
      <c r="B80" s="1540"/>
      <c r="C80" s="1528"/>
      <c r="D80" s="14"/>
      <c r="E80" s="17"/>
      <c r="F80" s="17"/>
      <c r="G80" s="17"/>
      <c r="H80" s="12"/>
      <c r="I80" s="17"/>
      <c r="J80" s="17"/>
      <c r="K80" s="17"/>
      <c r="L80" s="15"/>
    </row>
    <row r="81" spans="1:12" ht="15.75" customHeight="1">
      <c r="A81" s="3"/>
      <c r="B81" s="1540"/>
      <c r="C81" s="1528"/>
      <c r="D81" s="18" t="s">
        <v>118</v>
      </c>
      <c r="E81" s="17"/>
      <c r="F81" s="19">
        <v>10000</v>
      </c>
      <c r="G81" s="17"/>
      <c r="H81" s="11" t="s">
        <v>113</v>
      </c>
      <c r="I81" s="17"/>
      <c r="J81" s="20" t="s">
        <v>29</v>
      </c>
      <c r="K81" s="17"/>
      <c r="L81" s="21" t="s">
        <v>113</v>
      </c>
    </row>
    <row r="82" spans="1:12" ht="5.0999999999999996" customHeight="1">
      <c r="A82" s="3"/>
      <c r="B82" s="1540"/>
      <c r="C82" s="1529"/>
      <c r="D82" s="8"/>
      <c r="E82" s="9"/>
      <c r="F82" s="9"/>
      <c r="G82" s="9"/>
      <c r="H82" s="7"/>
      <c r="I82" s="9"/>
      <c r="J82" s="9"/>
      <c r="K82" s="9"/>
      <c r="L82" s="22"/>
    </row>
    <row r="83" spans="1:12" ht="5.0999999999999996" customHeight="1">
      <c r="A83" s="3"/>
      <c r="B83" s="1540"/>
      <c r="C83" s="1528"/>
      <c r="D83" s="14"/>
      <c r="E83" s="17"/>
      <c r="F83" s="17"/>
      <c r="G83" s="17"/>
      <c r="H83" s="12"/>
      <c r="I83" s="17"/>
      <c r="J83" s="17"/>
      <c r="K83" s="17"/>
      <c r="L83" s="15"/>
    </row>
    <row r="84" spans="1:12" ht="15.75" customHeight="1">
      <c r="A84" s="3"/>
      <c r="B84" s="1540"/>
      <c r="C84" s="1528"/>
      <c r="D84" s="18" t="s">
        <v>119</v>
      </c>
      <c r="E84" s="17"/>
      <c r="F84" s="19">
        <v>10000</v>
      </c>
      <c r="G84" s="17"/>
      <c r="H84" s="11" t="s">
        <v>113</v>
      </c>
      <c r="I84" s="17"/>
      <c r="J84" s="20" t="s">
        <v>29</v>
      </c>
      <c r="K84" s="17"/>
      <c r="L84" s="21" t="s">
        <v>113</v>
      </c>
    </row>
    <row r="85" spans="1:12" ht="5.0999999999999996" customHeight="1">
      <c r="A85" s="3"/>
      <c r="B85" s="1540"/>
      <c r="C85" s="1529"/>
      <c r="D85" s="8"/>
      <c r="E85" s="9"/>
      <c r="F85" s="9"/>
      <c r="G85" s="9"/>
      <c r="H85" s="7"/>
      <c r="I85" s="9"/>
      <c r="J85" s="9"/>
      <c r="K85" s="9"/>
      <c r="L85" s="22"/>
    </row>
    <row r="86" spans="1:12" ht="5.0999999999999996" customHeight="1">
      <c r="A86" s="3"/>
      <c r="B86" s="1540"/>
      <c r="C86" s="1528"/>
      <c r="D86" s="14"/>
      <c r="E86" s="17"/>
      <c r="F86" s="17"/>
      <c r="G86" s="17"/>
      <c r="H86" s="12"/>
      <c r="I86" s="17"/>
      <c r="J86" s="17"/>
      <c r="K86" s="17"/>
      <c r="L86" s="15"/>
    </row>
    <row r="87" spans="1:12" ht="15.75" customHeight="1">
      <c r="A87" s="3"/>
      <c r="B87" s="1540"/>
      <c r="C87" s="1528"/>
      <c r="D87" s="18" t="s">
        <v>120</v>
      </c>
      <c r="E87" s="17"/>
      <c r="F87" s="19">
        <v>10000</v>
      </c>
      <c r="G87" s="17"/>
      <c r="H87" s="11" t="s">
        <v>113</v>
      </c>
      <c r="I87" s="17"/>
      <c r="J87" s="20" t="s">
        <v>29</v>
      </c>
      <c r="K87" s="17"/>
      <c r="L87" s="21" t="s">
        <v>113</v>
      </c>
    </row>
    <row r="88" spans="1:12" ht="5.0999999999999996" customHeight="1">
      <c r="A88" s="3"/>
      <c r="B88" s="1540"/>
      <c r="C88" s="1529"/>
      <c r="D88" s="8"/>
      <c r="E88" s="9"/>
      <c r="F88" s="9"/>
      <c r="G88" s="9"/>
      <c r="H88" s="7"/>
      <c r="I88" s="9"/>
      <c r="J88" s="9"/>
      <c r="K88" s="9"/>
      <c r="L88" s="22"/>
    </row>
    <row r="89" spans="1:12" ht="5.0999999999999996" customHeight="1">
      <c r="A89" s="3"/>
      <c r="B89" s="1540"/>
      <c r="C89" s="1528"/>
      <c r="D89" s="14"/>
      <c r="E89" s="17"/>
      <c r="F89" s="17"/>
      <c r="G89" s="17"/>
      <c r="H89" s="12"/>
      <c r="I89" s="17"/>
      <c r="J89" s="17"/>
      <c r="K89" s="17"/>
      <c r="L89" s="15"/>
    </row>
    <row r="90" spans="1:12" ht="15.75" customHeight="1">
      <c r="A90" s="3"/>
      <c r="B90" s="1540"/>
      <c r="C90" s="1528"/>
      <c r="D90" s="18" t="s">
        <v>121</v>
      </c>
      <c r="E90" s="17"/>
      <c r="F90" s="19">
        <v>10000</v>
      </c>
      <c r="G90" s="17"/>
      <c r="H90" s="11" t="s">
        <v>113</v>
      </c>
      <c r="I90" s="17"/>
      <c r="J90" s="20" t="s">
        <v>29</v>
      </c>
      <c r="K90" s="17"/>
      <c r="L90" s="21" t="s">
        <v>113</v>
      </c>
    </row>
    <row r="91" spans="1:12" ht="5.0999999999999996" customHeight="1">
      <c r="A91" s="3"/>
      <c r="B91" s="1540"/>
      <c r="C91" s="1529"/>
      <c r="D91" s="8"/>
      <c r="E91" s="9"/>
      <c r="F91" s="9"/>
      <c r="G91" s="9"/>
      <c r="H91" s="7"/>
      <c r="I91" s="9"/>
      <c r="J91" s="9"/>
      <c r="K91" s="9"/>
      <c r="L91" s="22"/>
    </row>
    <row r="92" spans="1:12" ht="5.0999999999999996" customHeight="1">
      <c r="A92" s="3"/>
      <c r="B92" s="1540"/>
      <c r="C92" s="1528"/>
      <c r="D92" s="14"/>
      <c r="E92" s="17"/>
      <c r="F92" s="17"/>
      <c r="G92" s="17"/>
      <c r="H92" s="12"/>
      <c r="I92" s="17"/>
      <c r="J92" s="17"/>
      <c r="K92" s="17"/>
      <c r="L92" s="15"/>
    </row>
    <row r="93" spans="1:12" ht="15.75" customHeight="1">
      <c r="A93" s="3"/>
      <c r="B93" s="1540"/>
      <c r="C93" s="1528"/>
      <c r="D93" s="18" t="s">
        <v>122</v>
      </c>
      <c r="E93" s="17"/>
      <c r="F93" s="17"/>
      <c r="G93" s="17"/>
      <c r="H93" s="12"/>
      <c r="I93" s="17"/>
      <c r="J93" s="17"/>
      <c r="K93" s="17"/>
      <c r="L93" s="15"/>
    </row>
    <row r="94" spans="1:12" ht="21.95" customHeight="1">
      <c r="A94" s="3"/>
      <c r="B94" s="1540"/>
      <c r="C94" s="13"/>
      <c r="D94" s="14"/>
      <c r="E94" s="14"/>
      <c r="F94" s="14"/>
      <c r="G94" s="14"/>
      <c r="H94" s="12"/>
      <c r="I94" s="14"/>
      <c r="J94" s="14"/>
      <c r="K94" s="14"/>
      <c r="L94" s="15"/>
    </row>
    <row r="95" spans="1:12" ht="5.0999999999999996" customHeight="1" thickBot="1">
      <c r="A95" s="3"/>
      <c r="B95" s="1547"/>
      <c r="C95" s="26"/>
      <c r="D95" s="27"/>
      <c r="E95" s="27"/>
      <c r="F95" s="27"/>
      <c r="G95" s="27"/>
      <c r="H95" s="31"/>
      <c r="I95" s="27"/>
      <c r="J95" s="27"/>
      <c r="K95" s="27"/>
      <c r="L95" s="28"/>
    </row>
    <row r="96" spans="1:12" ht="24.6" customHeight="1">
      <c r="A96" s="3"/>
      <c r="B96" s="3"/>
      <c r="C96" s="3"/>
      <c r="D96" s="3"/>
      <c r="E96" s="3"/>
      <c r="F96" s="3"/>
      <c r="G96" s="3"/>
      <c r="H96" s="3"/>
      <c r="I96" s="3"/>
      <c r="J96" s="3"/>
      <c r="K96" s="3"/>
      <c r="L96" s="3"/>
    </row>
    <row r="97" spans="1:12" ht="15" thickBot="1">
      <c r="A97" s="3"/>
      <c r="B97" s="3"/>
      <c r="C97" s="3"/>
      <c r="D97" s="3"/>
      <c r="E97" s="3"/>
      <c r="F97" s="3"/>
      <c r="G97" s="3"/>
      <c r="H97" s="3"/>
      <c r="I97" s="3"/>
      <c r="J97" s="3"/>
      <c r="K97" s="3"/>
      <c r="L97" s="3"/>
    </row>
    <row r="98" spans="1:12" ht="28.35" customHeight="1">
      <c r="A98" s="3"/>
      <c r="B98" s="1533" t="s">
        <v>123</v>
      </c>
      <c r="C98" s="1534"/>
      <c r="D98" s="1534"/>
      <c r="E98" s="1534"/>
      <c r="F98" s="1534"/>
      <c r="G98" s="1534"/>
      <c r="H98" s="1534"/>
      <c r="I98" s="1534"/>
      <c r="J98" s="1534"/>
      <c r="K98" s="1534"/>
      <c r="L98" s="1535"/>
    </row>
    <row r="99" spans="1:12" ht="28.35" customHeight="1">
      <c r="A99" s="3"/>
      <c r="B99" s="1536"/>
      <c r="C99" s="1537"/>
      <c r="D99" s="1537"/>
      <c r="E99" s="1537"/>
      <c r="F99" s="1537"/>
      <c r="G99" s="1537"/>
      <c r="H99" s="1537"/>
      <c r="I99" s="1537"/>
      <c r="J99" s="1537"/>
      <c r="K99" s="1537"/>
      <c r="L99" s="1538"/>
    </row>
    <row r="100" spans="1:12" ht="21.75" customHeight="1">
      <c r="A100" s="3"/>
      <c r="B100" s="1539" t="s">
        <v>28</v>
      </c>
      <c r="C100" s="14"/>
      <c r="D100" s="14"/>
      <c r="E100" s="14"/>
      <c r="F100" s="14"/>
      <c r="G100" s="14"/>
      <c r="H100" s="14"/>
      <c r="I100" s="14"/>
      <c r="J100" s="14"/>
      <c r="K100" s="14"/>
      <c r="L100" s="15"/>
    </row>
    <row r="101" spans="1:12" ht="18" customHeight="1">
      <c r="A101" s="3"/>
      <c r="B101" s="1540"/>
      <c r="C101" s="6"/>
      <c r="D101" s="7"/>
      <c r="E101" s="1530" t="s">
        <v>110</v>
      </c>
      <c r="F101" s="1531"/>
      <c r="G101" s="1532"/>
      <c r="H101" s="5" t="s">
        <v>30</v>
      </c>
      <c r="I101" s="1530" t="s">
        <v>111</v>
      </c>
      <c r="J101" s="1531"/>
      <c r="K101" s="1532"/>
      <c r="L101" s="16" t="s">
        <v>30</v>
      </c>
    </row>
    <row r="102" spans="1:12" ht="5.0999999999999996" customHeight="1">
      <c r="A102" s="3"/>
      <c r="B102" s="1540"/>
      <c r="C102" s="1527"/>
      <c r="D102" s="14"/>
      <c r="E102" s="17"/>
      <c r="F102" s="17"/>
      <c r="G102" s="17"/>
      <c r="H102" s="10"/>
      <c r="I102" s="17"/>
      <c r="J102" s="17"/>
      <c r="K102" s="17"/>
      <c r="L102" s="15"/>
    </row>
    <row r="103" spans="1:12" ht="15.75" customHeight="1">
      <c r="A103" s="3"/>
      <c r="B103" s="1540"/>
      <c r="C103" s="1528"/>
      <c r="D103" s="18" t="s">
        <v>124</v>
      </c>
      <c r="E103" s="17"/>
      <c r="F103" s="19">
        <v>10000</v>
      </c>
      <c r="G103" s="17"/>
      <c r="H103" s="11" t="s">
        <v>113</v>
      </c>
      <c r="I103" s="17"/>
      <c r="J103" s="20" t="s">
        <v>29</v>
      </c>
      <c r="K103" s="17"/>
      <c r="L103" s="21" t="s">
        <v>113</v>
      </c>
    </row>
    <row r="104" spans="1:12" ht="5.0999999999999996" customHeight="1">
      <c r="A104" s="3"/>
      <c r="B104" s="1540"/>
      <c r="C104" s="1529"/>
      <c r="D104" s="8"/>
      <c r="E104" s="9"/>
      <c r="F104" s="9"/>
      <c r="G104" s="9"/>
      <c r="H104" s="7"/>
      <c r="I104" s="9"/>
      <c r="J104" s="9"/>
      <c r="K104" s="9"/>
      <c r="L104" s="22"/>
    </row>
    <row r="105" spans="1:12" ht="5.0999999999999996" customHeight="1">
      <c r="A105" s="3"/>
      <c r="B105" s="1540"/>
      <c r="C105" s="1528"/>
      <c r="D105" s="14"/>
      <c r="E105" s="17"/>
      <c r="F105" s="17"/>
      <c r="G105" s="17"/>
      <c r="H105" s="12"/>
      <c r="I105" s="17"/>
      <c r="J105" s="17"/>
      <c r="K105" s="17"/>
      <c r="L105" s="15"/>
    </row>
    <row r="106" spans="1:12" ht="15.75" customHeight="1">
      <c r="A106" s="3"/>
      <c r="B106" s="1540"/>
      <c r="C106" s="1528"/>
      <c r="D106" s="18" t="s">
        <v>125</v>
      </c>
      <c r="E106" s="17"/>
      <c r="F106" s="19">
        <v>10000</v>
      </c>
      <c r="G106" s="17"/>
      <c r="H106" s="11" t="s">
        <v>113</v>
      </c>
      <c r="I106" s="17"/>
      <c r="J106" s="20" t="s">
        <v>29</v>
      </c>
      <c r="K106" s="17"/>
      <c r="L106" s="21" t="s">
        <v>113</v>
      </c>
    </row>
    <row r="107" spans="1:12" ht="5.0999999999999996" customHeight="1">
      <c r="A107" s="3"/>
      <c r="B107" s="1541"/>
      <c r="C107" s="1529"/>
      <c r="D107" s="8"/>
      <c r="E107" s="9"/>
      <c r="F107" s="9"/>
      <c r="G107" s="9"/>
      <c r="H107" s="7"/>
      <c r="I107" s="9"/>
      <c r="J107" s="9"/>
      <c r="K107" s="9"/>
      <c r="L107" s="22"/>
    </row>
    <row r="108" spans="1:12" ht="21.75" customHeight="1">
      <c r="A108" s="3"/>
      <c r="B108" s="1539" t="s">
        <v>26</v>
      </c>
      <c r="C108" s="14"/>
      <c r="D108" s="14"/>
      <c r="E108" s="14"/>
      <c r="F108" s="14"/>
      <c r="G108" s="14"/>
      <c r="H108" s="14"/>
      <c r="I108" s="14"/>
      <c r="J108" s="14"/>
      <c r="K108" s="14"/>
      <c r="L108" s="15"/>
    </row>
    <row r="109" spans="1:12" ht="18" customHeight="1">
      <c r="A109" s="3"/>
      <c r="B109" s="1540"/>
      <c r="C109" s="6"/>
      <c r="D109" s="7"/>
      <c r="E109" s="1530" t="s">
        <v>110</v>
      </c>
      <c r="F109" s="1531"/>
      <c r="G109" s="1532"/>
      <c r="H109" s="5" t="s">
        <v>30</v>
      </c>
      <c r="I109" s="1530" t="s">
        <v>111</v>
      </c>
      <c r="J109" s="1531"/>
      <c r="K109" s="1532"/>
      <c r="L109" s="16" t="s">
        <v>30</v>
      </c>
    </row>
    <row r="110" spans="1:12" ht="5.0999999999999996" customHeight="1">
      <c r="A110" s="3"/>
      <c r="B110" s="1540"/>
      <c r="C110" s="1527"/>
      <c r="D110" s="14"/>
      <c r="E110" s="17"/>
      <c r="F110" s="17"/>
      <c r="G110" s="17"/>
      <c r="H110" s="10"/>
      <c r="I110" s="17"/>
      <c r="J110" s="17"/>
      <c r="K110" s="17"/>
      <c r="L110" s="15"/>
    </row>
    <row r="111" spans="1:12" ht="15.75" customHeight="1">
      <c r="A111" s="3"/>
      <c r="B111" s="1540"/>
      <c r="C111" s="1528"/>
      <c r="D111" s="18" t="s">
        <v>124</v>
      </c>
      <c r="E111" s="17"/>
      <c r="F111" s="19">
        <v>10000</v>
      </c>
      <c r="G111" s="17"/>
      <c r="H111" s="11" t="s">
        <v>113</v>
      </c>
      <c r="I111" s="17"/>
      <c r="J111" s="20" t="s">
        <v>29</v>
      </c>
      <c r="K111" s="17"/>
      <c r="L111" s="21" t="s">
        <v>113</v>
      </c>
    </row>
    <row r="112" spans="1:12" ht="5.0999999999999996" customHeight="1">
      <c r="A112" s="3"/>
      <c r="B112" s="1540"/>
      <c r="C112" s="1529"/>
      <c r="D112" s="8"/>
      <c r="E112" s="9"/>
      <c r="F112" s="9"/>
      <c r="G112" s="9"/>
      <c r="H112" s="7"/>
      <c r="I112" s="9"/>
      <c r="J112" s="9"/>
      <c r="K112" s="9"/>
      <c r="L112" s="22"/>
    </row>
    <row r="113" spans="1:12" ht="5.0999999999999996" customHeight="1">
      <c r="A113" s="3"/>
      <c r="B113" s="1540"/>
      <c r="C113" s="1528"/>
      <c r="D113" s="14"/>
      <c r="E113" s="17"/>
      <c r="F113" s="17"/>
      <c r="G113" s="17"/>
      <c r="H113" s="12"/>
      <c r="I113" s="17"/>
      <c r="J113" s="17"/>
      <c r="K113" s="17"/>
      <c r="L113" s="15"/>
    </row>
    <row r="114" spans="1:12" ht="15.75" customHeight="1">
      <c r="A114" s="3"/>
      <c r="B114" s="1540"/>
      <c r="C114" s="1528"/>
      <c r="D114" s="18" t="s">
        <v>125</v>
      </c>
      <c r="E114" s="17"/>
      <c r="F114" s="19">
        <v>10000</v>
      </c>
      <c r="G114" s="17"/>
      <c r="H114" s="11" t="s">
        <v>113</v>
      </c>
      <c r="I114" s="17"/>
      <c r="J114" s="20" t="s">
        <v>29</v>
      </c>
      <c r="K114" s="17"/>
      <c r="L114" s="21" t="s">
        <v>113</v>
      </c>
    </row>
    <row r="115" spans="1:12" ht="5.0999999999999996" customHeight="1" thickBot="1">
      <c r="A115" s="3"/>
      <c r="B115" s="1547"/>
      <c r="C115" s="1546"/>
      <c r="D115" s="27"/>
      <c r="E115" s="32"/>
      <c r="F115" s="32"/>
      <c r="G115" s="32"/>
      <c r="H115" s="31"/>
      <c r="I115" s="32"/>
      <c r="J115" s="32"/>
      <c r="K115" s="32"/>
      <c r="L115" s="28"/>
    </row>
    <row r="116" spans="1:12" ht="15" customHeight="1">
      <c r="A116" s="3"/>
      <c r="B116" s="3"/>
      <c r="C116" s="3"/>
      <c r="D116" s="3"/>
      <c r="E116" s="3"/>
      <c r="F116" s="3"/>
      <c r="G116" s="3"/>
      <c r="H116" s="3"/>
      <c r="I116" s="3"/>
      <c r="J116" s="3"/>
      <c r="K116" s="3"/>
      <c r="L116" s="3"/>
    </row>
    <row r="117" spans="1:12">
      <c r="A117" s="3"/>
      <c r="B117" s="3"/>
      <c r="C117" s="3"/>
      <c r="D117" s="3"/>
      <c r="E117" s="3"/>
      <c r="F117" s="3"/>
      <c r="G117" s="3"/>
      <c r="H117" s="3"/>
      <c r="I117" s="3"/>
      <c r="J117" s="3"/>
      <c r="K117" s="3"/>
      <c r="L117" s="3"/>
    </row>
    <row r="118" spans="1:12" ht="28.35" customHeight="1">
      <c r="A118" s="3"/>
      <c r="B118" s="1548" t="s">
        <v>126</v>
      </c>
      <c r="C118" s="1549"/>
      <c r="D118" s="1549"/>
      <c r="E118" s="1549"/>
      <c r="F118" s="1549"/>
      <c r="G118" s="1549"/>
      <c r="H118" s="1549"/>
      <c r="I118" s="1549"/>
      <c r="J118" s="1549"/>
      <c r="K118" s="1549"/>
      <c r="L118" s="1550"/>
    </row>
    <row r="119" spans="1:12" ht="18" customHeight="1">
      <c r="A119" s="3"/>
      <c r="B119" s="1542"/>
      <c r="C119" s="14"/>
      <c r="D119" s="14"/>
      <c r="E119" s="14"/>
      <c r="F119" s="14"/>
      <c r="G119" s="14"/>
      <c r="H119" s="14"/>
      <c r="I119" s="14"/>
      <c r="J119" s="14"/>
      <c r="K119" s="14"/>
      <c r="L119" s="12"/>
    </row>
    <row r="120" spans="1:12" ht="17.100000000000001" customHeight="1">
      <c r="A120" s="3"/>
      <c r="B120" s="1542"/>
      <c r="C120" s="6"/>
      <c r="D120" s="7"/>
      <c r="E120" s="1530" t="s">
        <v>111</v>
      </c>
      <c r="F120" s="1531"/>
      <c r="G120" s="1532"/>
      <c r="H120" s="1530" t="s">
        <v>30</v>
      </c>
      <c r="I120" s="1531"/>
      <c r="J120" s="1531"/>
      <c r="K120" s="1531"/>
      <c r="L120" s="1532"/>
    </row>
    <row r="121" spans="1:12" ht="5.0999999999999996" customHeight="1">
      <c r="A121" s="3"/>
      <c r="B121" s="1542"/>
      <c r="C121" s="1527"/>
      <c r="D121" s="14"/>
      <c r="E121" s="17"/>
      <c r="F121" s="17"/>
      <c r="G121" s="17"/>
      <c r="H121" s="14"/>
      <c r="I121" s="14"/>
      <c r="J121" s="14"/>
      <c r="K121" s="14"/>
      <c r="L121" s="12"/>
    </row>
    <row r="122" spans="1:12" ht="15.75" customHeight="1">
      <c r="A122" s="3"/>
      <c r="B122" s="1542"/>
      <c r="C122" s="1528"/>
      <c r="D122" s="18" t="s">
        <v>112</v>
      </c>
      <c r="E122" s="17"/>
      <c r="F122" s="20" t="s">
        <v>29</v>
      </c>
      <c r="G122" s="17"/>
      <c r="H122" s="1544" t="s">
        <v>113</v>
      </c>
      <c r="I122" s="1544"/>
      <c r="J122" s="1544"/>
      <c r="K122" s="1544"/>
      <c r="L122" s="1545"/>
    </row>
    <row r="123" spans="1:12" ht="5.0999999999999996" customHeight="1">
      <c r="A123" s="3"/>
      <c r="B123" s="1542"/>
      <c r="C123" s="1529"/>
      <c r="D123" s="8"/>
      <c r="E123" s="9"/>
      <c r="F123" s="9"/>
      <c r="G123" s="9"/>
      <c r="H123" s="8"/>
      <c r="I123" s="8"/>
      <c r="J123" s="8"/>
      <c r="K123" s="8"/>
      <c r="L123" s="7"/>
    </row>
    <row r="124" spans="1:12" ht="5.0999999999999996" customHeight="1">
      <c r="A124" s="3"/>
      <c r="B124" s="1542"/>
      <c r="C124" s="1528"/>
      <c r="D124" s="14"/>
      <c r="E124" s="17"/>
      <c r="F124" s="17"/>
      <c r="G124" s="17"/>
      <c r="H124" s="14"/>
      <c r="I124" s="14"/>
      <c r="J124" s="14"/>
      <c r="K124" s="14"/>
      <c r="L124" s="12"/>
    </row>
    <row r="125" spans="1:12" ht="15.75" customHeight="1">
      <c r="A125" s="3"/>
      <c r="B125" s="1542"/>
      <c r="C125" s="1528"/>
      <c r="D125" s="18" t="s">
        <v>127</v>
      </c>
      <c r="E125" s="17"/>
      <c r="F125" s="17"/>
      <c r="G125" s="17"/>
      <c r="H125" s="14"/>
      <c r="I125" s="14"/>
      <c r="J125" s="14"/>
      <c r="K125" s="14"/>
      <c r="L125" s="12"/>
    </row>
    <row r="126" spans="1:12" ht="21.95" customHeight="1">
      <c r="A126" s="3"/>
      <c r="B126" s="1542"/>
      <c r="C126" s="13"/>
      <c r="D126" s="14"/>
      <c r="E126" s="14"/>
      <c r="F126" s="14"/>
      <c r="G126" s="14"/>
      <c r="H126" s="14"/>
      <c r="I126" s="14"/>
      <c r="J126" s="14"/>
      <c r="K126" s="14"/>
      <c r="L126" s="12"/>
    </row>
    <row r="127" spans="1:12" ht="5.0999999999999996" customHeight="1">
      <c r="A127" s="3"/>
      <c r="B127" s="1543"/>
      <c r="C127" s="33"/>
      <c r="D127" s="8"/>
      <c r="E127" s="8"/>
      <c r="F127" s="8"/>
      <c r="G127" s="8"/>
      <c r="H127" s="8"/>
      <c r="I127" s="8"/>
      <c r="J127" s="8"/>
      <c r="K127" s="8"/>
      <c r="L127" s="7"/>
    </row>
    <row r="128" spans="1:12">
      <c r="A128" s="3"/>
      <c r="B128" s="3"/>
      <c r="C128" s="3"/>
      <c r="D128" s="3"/>
      <c r="E128" s="3"/>
      <c r="F128" s="3"/>
      <c r="G128" s="3"/>
      <c r="H128" s="3"/>
      <c r="I128" s="3"/>
      <c r="J128" s="3"/>
      <c r="K128" s="3"/>
      <c r="L128" s="3"/>
    </row>
    <row r="129" spans="1:12">
      <c r="A129" s="3"/>
      <c r="B129" s="3"/>
      <c r="C129" s="3"/>
      <c r="D129" s="3"/>
      <c r="E129" s="3"/>
      <c r="F129" s="3"/>
      <c r="G129" s="3"/>
      <c r="H129" s="3"/>
      <c r="I129" s="3"/>
      <c r="J129" s="3"/>
      <c r="K129" s="3"/>
      <c r="L129" s="3"/>
    </row>
    <row r="130" spans="1:12" ht="28.35" customHeight="1">
      <c r="A130" s="3"/>
      <c r="B130" s="3"/>
      <c r="C130" s="3"/>
      <c r="D130" s="3"/>
      <c r="E130" s="3"/>
      <c r="F130" s="3"/>
      <c r="G130" s="3"/>
      <c r="H130" s="3"/>
      <c r="I130" s="3"/>
      <c r="J130" s="3"/>
      <c r="K130" s="3"/>
      <c r="L130" s="3"/>
    </row>
    <row r="131" spans="1:12" ht="28.35" customHeight="1">
      <c r="A131" s="3"/>
      <c r="B131" s="3"/>
      <c r="C131" s="3"/>
      <c r="D131" s="3"/>
      <c r="E131" s="3"/>
      <c r="F131" s="3"/>
      <c r="G131" s="3"/>
      <c r="H131" s="3"/>
      <c r="I131" s="3"/>
      <c r="J131" s="3"/>
      <c r="K131" s="3"/>
      <c r="L131" s="3"/>
    </row>
    <row r="132" spans="1:12" ht="18" customHeight="1">
      <c r="A132" s="3"/>
      <c r="B132" s="3"/>
      <c r="C132" s="3"/>
      <c r="D132" s="3"/>
      <c r="E132" s="3"/>
      <c r="F132" s="3"/>
      <c r="G132" s="3"/>
      <c r="H132" s="3"/>
      <c r="I132" s="3"/>
      <c r="J132" s="3"/>
      <c r="K132" s="3"/>
      <c r="L132" s="3"/>
    </row>
    <row r="133" spans="1:12" ht="17.100000000000001" customHeight="1">
      <c r="A133" s="3"/>
      <c r="B133" s="3"/>
      <c r="C133" s="3"/>
      <c r="D133" s="3"/>
      <c r="E133" s="3"/>
      <c r="F133" s="3"/>
      <c r="G133" s="3"/>
      <c r="H133" s="3"/>
      <c r="I133" s="3"/>
      <c r="J133" s="3"/>
      <c r="K133" s="3"/>
      <c r="L133" s="3"/>
    </row>
    <row r="134" spans="1:12" ht="5.0999999999999996" customHeight="1">
      <c r="A134" s="3"/>
      <c r="B134" s="3"/>
      <c r="C134" s="3"/>
      <c r="D134" s="3"/>
      <c r="E134" s="3"/>
      <c r="F134" s="3"/>
      <c r="G134" s="3"/>
      <c r="H134" s="3"/>
      <c r="I134" s="3"/>
      <c r="J134" s="3"/>
      <c r="K134" s="3"/>
      <c r="L134" s="3"/>
    </row>
    <row r="135" spans="1:12" ht="15.75" customHeight="1"/>
    <row r="136" spans="1:12" ht="5.0999999999999996" customHeight="1"/>
    <row r="137" spans="1:12" ht="5.0999999999999996" customHeight="1"/>
    <row r="138" spans="1:12" ht="15.75" customHeight="1"/>
    <row r="139" spans="1:12" ht="5.0999999999999996" customHeight="1"/>
  </sheetData>
  <sheetProtection password="AC65" sheet="1" objects="1" scenarios="1" formatCells="0" formatColumns="0" formatRows="0"/>
  <mergeCells count="59">
    <mergeCell ref="C37:C38"/>
    <mergeCell ref="E30:G30"/>
    <mergeCell ref="B28:B48"/>
    <mergeCell ref="D37:D38"/>
    <mergeCell ref="B1:L1"/>
    <mergeCell ref="B5:L5"/>
    <mergeCell ref="B6:L6"/>
    <mergeCell ref="C10:C12"/>
    <mergeCell ref="C13:C15"/>
    <mergeCell ref="C62:C64"/>
    <mergeCell ref="E55:G55"/>
    <mergeCell ref="E9:G9"/>
    <mergeCell ref="I9:K9"/>
    <mergeCell ref="B7:B27"/>
    <mergeCell ref="D16:D17"/>
    <mergeCell ref="I55:K55"/>
    <mergeCell ref="B54:B74"/>
    <mergeCell ref="C56:C58"/>
    <mergeCell ref="C59:C61"/>
    <mergeCell ref="C16:C17"/>
    <mergeCell ref="I30:K30"/>
    <mergeCell ref="B52:L52"/>
    <mergeCell ref="B53:L53"/>
    <mergeCell ref="C31:C33"/>
    <mergeCell ref="C34:C36"/>
    <mergeCell ref="C77:C79"/>
    <mergeCell ref="I76:K76"/>
    <mergeCell ref="B75:B95"/>
    <mergeCell ref="C65:C67"/>
    <mergeCell ref="C86:C88"/>
    <mergeCell ref="C89:C91"/>
    <mergeCell ref="E76:G76"/>
    <mergeCell ref="C68:C70"/>
    <mergeCell ref="C71:C72"/>
    <mergeCell ref="C92:C93"/>
    <mergeCell ref="B119:B127"/>
    <mergeCell ref="H122:L122"/>
    <mergeCell ref="C110:C112"/>
    <mergeCell ref="C113:C115"/>
    <mergeCell ref="E109:G109"/>
    <mergeCell ref="I109:K109"/>
    <mergeCell ref="B108:B115"/>
    <mergeCell ref="B118:L118"/>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s>
  <pageMargins left="0.7" right="0.7" top="0.75" bottom="0.75" header="0.3" footer="0.3"/>
  <pageSetup orientation="portrait" r:id="rId1"/>
  <customProperties>
    <customPr name="EpmWorksheetKeyString_GUID" r:id="rId2"/>
  </customProperties>
  <drawing r:id="rId3"/>
  <legacyDrawing r:id="rId4"/>
  <controls>
    <mc:AlternateContent xmlns:mc="http://schemas.openxmlformats.org/markup-compatibility/2006">
      <mc:Choice Requires="x14">
        <control shapeId="22581" r:id="rId5" name="cbApplyPageHeaderFormatting">
          <controlPr defaultSize="0" autoFill="0" autoLine="0" autoPict="0" r:id="rId6">
            <anchor moveWithCells="1">
              <from>
                <xdr:col>7</xdr:col>
                <xdr:colOff>1524000</xdr:colOff>
                <xdr:row>117</xdr:row>
                <xdr:rowOff>57150</xdr:rowOff>
              </from>
              <to>
                <xdr:col>7</xdr:col>
                <xdr:colOff>1647825</xdr:colOff>
                <xdr:row>117</xdr:row>
                <xdr:rowOff>333375</xdr:rowOff>
              </to>
            </anchor>
          </controlPr>
        </control>
      </mc:Choice>
      <mc:Fallback>
        <control shapeId="22581" r:id="rId5" name="cbApplyPageHeaderFormatting"/>
      </mc:Fallback>
    </mc:AlternateContent>
    <mc:AlternateContent xmlns:mc="http://schemas.openxmlformats.org/markup-compatibility/2006">
      <mc:Choice Requires="x14">
        <control shapeId="22573" r:id="rId7" name="cbApplyOddEvenFormatting">
          <controlPr defaultSize="0" autoFill="0" autoLine="0" autoPict="0" r:id="rId8">
            <anchor moveWithCells="1">
              <from>
                <xdr:col>7</xdr:col>
                <xdr:colOff>1676400</xdr:colOff>
                <xdr:row>97</xdr:row>
                <xdr:rowOff>57150</xdr:rowOff>
              </from>
              <to>
                <xdr:col>7</xdr:col>
                <xdr:colOff>1800225</xdr:colOff>
                <xdr:row>97</xdr:row>
                <xdr:rowOff>333375</xdr:rowOff>
              </to>
            </anchor>
          </controlPr>
        </control>
      </mc:Choice>
      <mc:Fallback>
        <control shapeId="22573" r:id="rId7" name="cbApplyOddEvenFormatting"/>
      </mc:Fallback>
    </mc:AlternateContent>
    <mc:AlternateContent xmlns:mc="http://schemas.openxmlformats.org/markup-compatibility/2006">
      <mc:Choice Requires="x14">
        <control shapeId="22555" r:id="rId9" name="cbApplyMemberFormatting">
          <controlPr defaultSize="0" autoFill="0" autoLine="0" autoPict="0" r:id="rId10">
            <anchor moveWithCells="1">
              <from>
                <xdr:col>9</xdr:col>
                <xdr:colOff>476250</xdr:colOff>
                <xdr:row>51</xdr:row>
                <xdr:rowOff>57150</xdr:rowOff>
              </from>
              <to>
                <xdr:col>9</xdr:col>
                <xdr:colOff>600075</xdr:colOff>
                <xdr:row>51</xdr:row>
                <xdr:rowOff>333375</xdr:rowOff>
              </to>
            </anchor>
          </controlPr>
        </control>
      </mc:Choice>
      <mc:Fallback>
        <control shapeId="22555" r:id="rId9" name="cbApplyMemberFormatting"/>
      </mc:Fallback>
    </mc:AlternateContent>
    <mc:AlternateContent xmlns:mc="http://schemas.openxmlformats.org/markup-compatibility/2006">
      <mc:Choice Requires="x14">
        <control shapeId="22529" r:id="rId11" name="cbApplyLevelFormatting">
          <controlPr defaultSize="0" autoFill="0" autoLine="0" autoPict="0" r:id="rId12">
            <anchor moveWithCells="1">
              <from>
                <xdr:col>7</xdr:col>
                <xdr:colOff>1485900</xdr:colOff>
                <xdr:row>4</xdr:row>
                <xdr:rowOff>57150</xdr:rowOff>
              </from>
              <to>
                <xdr:col>7</xdr:col>
                <xdr:colOff>1609725</xdr:colOff>
                <xdr:row>4</xdr:row>
                <xdr:rowOff>333375</xdr:rowOff>
              </to>
            </anchor>
          </controlPr>
        </control>
      </mc:Choice>
      <mc:Fallback>
        <control shapeId="22529" r:id="rId11" name="cbApplyLevelFormatting"/>
      </mc:Fallback>
    </mc:AlternateContent>
    <mc:AlternateContent xmlns:mc="http://schemas.openxmlformats.org/markup-compatibility/2006">
      <mc:Choice Requires="x14">
        <control shapeId="22530" r:id="rId13" name="Group Box 2">
          <controlPr defaultSize="0" autoPict="0">
            <anchor moveWithCells="1">
              <from>
                <xdr:col>1</xdr:col>
                <xdr:colOff>0</xdr:colOff>
                <xdr:row>4</xdr:row>
                <xdr:rowOff>333375</xdr:rowOff>
              </from>
              <to>
                <xdr:col>3</xdr:col>
                <xdr:colOff>2790825</xdr:colOff>
                <xdr:row>6</xdr:row>
                <xdr:rowOff>0</xdr:rowOff>
              </to>
            </anchor>
          </controlPr>
        </control>
      </mc:Choice>
    </mc:AlternateContent>
    <mc:AlternateContent xmlns:mc="http://schemas.openxmlformats.org/markup-compatibility/2006">
      <mc:Choice Requires="x14">
        <control shapeId="22531" r:id="rId14" name="obLevelRowFirst">
          <controlPr defaultSize="0" autoFill="0" autoLine="0" autoPict="0" macro="_xll.FPMXLClient.TechnicalCategory.ButtonActionInEPMClientFormattingSheet">
            <anchor moveWithCells="1">
              <from>
                <xdr:col>3</xdr:col>
                <xdr:colOff>466725</xdr:colOff>
                <xdr:row>5</xdr:row>
                <xdr:rowOff>57150</xdr:rowOff>
              </from>
              <to>
                <xdr:col>3</xdr:col>
                <xdr:colOff>2600325</xdr:colOff>
                <xdr:row>5</xdr:row>
                <xdr:rowOff>266700</xdr:rowOff>
              </to>
            </anchor>
          </controlPr>
        </control>
      </mc:Choice>
    </mc:AlternateContent>
    <mc:AlternateContent xmlns:mc="http://schemas.openxmlformats.org/markup-compatibility/2006">
      <mc:Choice Requires="x14">
        <control shapeId="22532" r:id="rId15" name="obLevelColumnFirst">
          <controlPr defaultSize="0" autoFill="0" autoLine="0" autoPict="0" macro="_xll.FPMXLClient.TechnicalCategory.ButtonActionInEPMClientFormattingSheet">
            <anchor moveWithCells="1">
              <from>
                <xdr:col>1</xdr:col>
                <xdr:colOff>209550</xdr:colOff>
                <xdr:row>5</xdr:row>
                <xdr:rowOff>57150</xdr:rowOff>
              </from>
              <to>
                <xdr:col>3</xdr:col>
                <xdr:colOff>438150</xdr:colOff>
                <xdr:row>5</xdr:row>
                <xdr:rowOff>266700</xdr:rowOff>
              </to>
            </anchor>
          </controlPr>
        </control>
      </mc:Choice>
    </mc:AlternateContent>
    <mc:AlternateContent xmlns:mc="http://schemas.openxmlformats.org/markup-compatibility/2006">
      <mc:Choice Requires="x14">
        <control shapeId="22533" r:id="rId16" name="Group Box 5">
          <controlPr defaultSize="0" autoPict="0">
            <anchor moveWithCells="1">
              <from>
                <xdr:col>3</xdr:col>
                <xdr:colOff>2743200</xdr:colOff>
                <xdr:row>4</xdr:row>
                <xdr:rowOff>333375</xdr:rowOff>
              </from>
              <to>
                <xdr:col>10</xdr:col>
                <xdr:colOff>142875</xdr:colOff>
                <xdr:row>6</xdr:row>
                <xdr:rowOff>0</xdr:rowOff>
              </to>
            </anchor>
          </controlPr>
        </control>
      </mc:Choice>
    </mc:AlternateContent>
    <mc:AlternateContent xmlns:mc="http://schemas.openxmlformats.org/markup-compatibility/2006">
      <mc:Choice Requires="x14">
        <control shapeId="22534" r:id="rId17" name="obRelativeLevelHierarchy">
          <controlPr defaultSize="0" autoFill="0" autoLine="0" autoPict="0" macro="_xll.FPMXLClient.TechnicalCategory.ButtonActionInEPMClientFormattingSheet">
            <anchor moveWithCells="1">
              <from>
                <xdr:col>3</xdr:col>
                <xdr:colOff>4210050</xdr:colOff>
                <xdr:row>5</xdr:row>
                <xdr:rowOff>57150</xdr:rowOff>
              </from>
              <to>
                <xdr:col>6</xdr:col>
                <xdr:colOff>152400</xdr:colOff>
                <xdr:row>5</xdr:row>
                <xdr:rowOff>266700</xdr:rowOff>
              </to>
            </anchor>
          </controlPr>
        </control>
      </mc:Choice>
    </mc:AlternateContent>
    <mc:AlternateContent xmlns:mc="http://schemas.openxmlformats.org/markup-compatibility/2006">
      <mc:Choice Requires="x14">
        <control shapeId="22535" r:id="rId18" name="obDatabaseLevelHierarchy">
          <controlPr defaultSize="0" autoFill="0" autoLine="0" autoPict="0" macro="_xll.FPMXLClient.TechnicalCategory.ButtonActionInEPMClientFormattingSheet">
            <anchor moveWithCells="1">
              <from>
                <xdr:col>3</xdr:col>
                <xdr:colOff>2752725</xdr:colOff>
                <xdr:row>5</xdr:row>
                <xdr:rowOff>57150</xdr:rowOff>
              </from>
              <to>
                <xdr:col>3</xdr:col>
                <xdr:colOff>4191000</xdr:colOff>
                <xdr:row>5</xdr:row>
                <xdr:rowOff>266700</xdr:rowOff>
              </to>
            </anchor>
          </controlPr>
        </control>
      </mc:Choice>
    </mc:AlternateContent>
    <mc:AlternateContent xmlns:mc="http://schemas.openxmlformats.org/markup-compatibility/2006">
      <mc:Choice Requires="x14">
        <control shapeId="22536" r:id="rId19" name="cbApplyLevelFromTopToBottom">
          <controlPr defaultSize="0" autoFill="0" autoLine="0" autoPict="0">
            <anchor moveWithCells="1">
              <from>
                <xdr:col>7</xdr:col>
                <xdr:colOff>0</xdr:colOff>
                <xdr:row>4</xdr:row>
                <xdr:rowOff>333375</xdr:rowOff>
              </from>
              <to>
                <xdr:col>11</xdr:col>
                <xdr:colOff>2390775</xdr:colOff>
                <xdr:row>5</xdr:row>
                <xdr:rowOff>323850</xdr:rowOff>
              </to>
            </anchor>
          </controlPr>
        </control>
      </mc:Choice>
    </mc:AlternateContent>
    <mc:AlternateContent xmlns:mc="http://schemas.openxmlformats.org/markup-compatibility/2006">
      <mc:Choice Requires="x14">
        <control shapeId="22537" r:id="rId20" name="LVL1tbFormattingByLevel">
          <controlPr defaultSize="0" autoFill="0" autoPict="0">
            <anchor moveWithCells="1" sizeWithCells="1">
              <from>
                <xdr:col>10</xdr:col>
                <xdr:colOff>0</xdr:colOff>
                <xdr:row>6</xdr:row>
                <xdr:rowOff>142875</xdr:rowOff>
              </from>
              <to>
                <xdr:col>11</xdr:col>
                <xdr:colOff>1104900</xdr:colOff>
                <xdr:row>7</xdr:row>
                <xdr:rowOff>123825</xdr:rowOff>
              </to>
            </anchor>
          </controlPr>
        </control>
      </mc:Choice>
    </mc:AlternateContent>
    <mc:AlternateContent xmlns:mc="http://schemas.openxmlformats.org/markup-compatibility/2006">
      <mc:Choice Requires="x14">
        <control shapeId="22538" r:id="rId21" name="Group Box 10">
          <controlPr defaultSize="0" autoPict="0">
            <anchor moveWithCells="1">
              <from>
                <xdr:col>10</xdr:col>
                <xdr:colOff>190500</xdr:colOff>
                <xdr:row>6</xdr:row>
                <xdr:rowOff>0</xdr:rowOff>
              </from>
              <to>
                <xdr:col>11</xdr:col>
                <xdr:colOff>2409825</xdr:colOff>
                <xdr:row>8</xdr:row>
                <xdr:rowOff>0</xdr:rowOff>
              </to>
            </anchor>
          </controlPr>
        </control>
      </mc:Choice>
    </mc:AlternateContent>
    <mc:AlternateContent xmlns:mc="http://schemas.openxmlformats.org/markup-compatibility/2006">
      <mc:Choice Requires="x14">
        <control shapeId="22539" r:id="rId22" name="obLevelOuterFirst">
          <controlPr defaultSize="0" autoFill="0" autoLine="0" autoPict="0">
            <anchor moveWithCells="1">
              <from>
                <xdr:col>11</xdr:col>
                <xdr:colOff>876300</xdr:colOff>
                <xdr:row>6</xdr:row>
                <xdr:rowOff>238125</xdr:rowOff>
              </from>
              <to>
                <xdr:col>11</xdr:col>
                <xdr:colOff>2076450</xdr:colOff>
                <xdr:row>7</xdr:row>
                <xdr:rowOff>171450</xdr:rowOff>
              </to>
            </anchor>
          </controlPr>
        </control>
      </mc:Choice>
    </mc:AlternateContent>
    <mc:AlternateContent xmlns:mc="http://schemas.openxmlformats.org/markup-compatibility/2006">
      <mc:Choice Requires="x14">
        <control shapeId="22540" r:id="rId23" name="obLevelInnerFirst">
          <controlPr defaultSize="0" autoFill="0" autoLine="0" autoPict="0">
            <anchor moveWithCells="1">
              <from>
                <xdr:col>11</xdr:col>
                <xdr:colOff>876300</xdr:colOff>
                <xdr:row>6</xdr:row>
                <xdr:rowOff>19050</xdr:rowOff>
              </from>
              <to>
                <xdr:col>11</xdr:col>
                <xdr:colOff>2076450</xdr:colOff>
                <xdr:row>6</xdr:row>
                <xdr:rowOff>247650</xdr:rowOff>
              </to>
            </anchor>
          </controlPr>
        </control>
      </mc:Choice>
    </mc:AlternateContent>
    <mc:AlternateContent xmlns:mc="http://schemas.openxmlformats.org/markup-compatibility/2006">
      <mc:Choice Requires="x14">
        <control shapeId="22541" r:id="rId24" name="cbUseDefaultLevelFirst">
          <controlPr defaultSize="0" autoFill="0" autoLine="0" autoPict="0">
            <anchor moveWithCells="1">
              <from>
                <xdr:col>2</xdr:col>
                <xdr:colOff>123825</xdr:colOff>
                <xdr:row>9</xdr:row>
                <xdr:rowOff>0</xdr:rowOff>
              </from>
              <to>
                <xdr:col>2</xdr:col>
                <xdr:colOff>1009650</xdr:colOff>
                <xdr:row>11</xdr:row>
                <xdr:rowOff>38100</xdr:rowOff>
              </to>
            </anchor>
          </controlPr>
        </control>
      </mc:Choice>
    </mc:AlternateContent>
    <mc:AlternateContent xmlns:mc="http://schemas.openxmlformats.org/markup-compatibility/2006">
      <mc:Choice Requires="x14">
        <control shapeId="22542" r:id="rId25" name="cbUseLeafLevelFirst">
          <controlPr defaultSize="0" autoFill="0" autoLine="0" autoPict="0">
            <anchor moveWithCells="1">
              <from>
                <xdr:col>2</xdr:col>
                <xdr:colOff>123825</xdr:colOff>
                <xdr:row>12</xdr:row>
                <xdr:rowOff>0</xdr:rowOff>
              </from>
              <to>
                <xdr:col>2</xdr:col>
                <xdr:colOff>1009650</xdr:colOff>
                <xdr:row>14</xdr:row>
                <xdr:rowOff>38100</xdr:rowOff>
              </to>
            </anchor>
          </controlPr>
        </control>
      </mc:Choice>
    </mc:AlternateContent>
    <mc:AlternateContent xmlns:mc="http://schemas.openxmlformats.org/markup-compatibility/2006">
      <mc:Choice Requires="x14">
        <control shapeId="22543" r:id="rId26" name="cbUseSpecificLevelFirst">
          <controlPr defaultSize="0" autoFill="0" autoLine="0" autoPict="0">
            <anchor moveWithCells="1">
              <from>
                <xdr:col>2</xdr:col>
                <xdr:colOff>123825</xdr:colOff>
                <xdr:row>15</xdr:row>
                <xdr:rowOff>38100</xdr:rowOff>
              </from>
              <to>
                <xdr:col>2</xdr:col>
                <xdr:colOff>1009650</xdr:colOff>
                <xdr:row>16</xdr:row>
                <xdr:rowOff>114300</xdr:rowOff>
              </to>
            </anchor>
          </controlPr>
        </control>
      </mc:Choice>
    </mc:AlternateContent>
    <mc:AlternateContent xmlns:mc="http://schemas.openxmlformats.org/markup-compatibility/2006">
      <mc:Choice Requires="x14">
        <control shapeId="22544" r:id="rId27" name="AddLevelFirst">
          <controlPr defaultSize="0" print="0" autoFill="0" autoPict="0" macro="_xll.FPMXLClient.TechnicalCategory.ButtonActionInEPMClientFormattingSheet">
            <anchor moveWithCells="1" sizeWithCells="1">
              <from>
                <xdr:col>3</xdr:col>
                <xdr:colOff>47625</xdr:colOff>
                <xdr:row>25</xdr:row>
                <xdr:rowOff>38100</xdr:rowOff>
              </from>
              <to>
                <xdr:col>3</xdr:col>
                <xdr:colOff>2114550</xdr:colOff>
                <xdr:row>26</xdr:row>
                <xdr:rowOff>0</xdr:rowOff>
              </to>
            </anchor>
          </controlPr>
        </control>
      </mc:Choice>
    </mc:AlternateContent>
    <mc:AlternateContent xmlns:mc="http://schemas.openxmlformats.org/markup-compatibility/2006">
      <mc:Choice Requires="x14">
        <control shapeId="22545" r:id="rId28" name="RemoveLevelFirst">
          <controlPr defaultSize="0" print="0" autoFill="0" autoPict="0" macro="_xll.FPMXLClient.TechnicalCategory.ButtonActionInEPMClientFormattingSheet">
            <anchor moveWithCells="1" sizeWithCells="1">
              <from>
                <xdr:col>3</xdr:col>
                <xdr:colOff>2219325</xdr:colOff>
                <xdr:row>25</xdr:row>
                <xdr:rowOff>38100</xdr:rowOff>
              </from>
              <to>
                <xdr:col>3</xdr:col>
                <xdr:colOff>4295775</xdr:colOff>
                <xdr:row>26</xdr:row>
                <xdr:rowOff>0</xdr:rowOff>
              </to>
            </anchor>
          </controlPr>
        </control>
      </mc:Choice>
    </mc:AlternateContent>
    <mc:AlternateContent xmlns:mc="http://schemas.openxmlformats.org/markup-compatibility/2006">
      <mc:Choice Requires="x14">
        <control shapeId="22546" r:id="rId29" name="LVL2tbFormattingByLevel">
          <controlPr defaultSize="0" autoFill="0" autoPict="0">
            <anchor moveWithCells="1" sizeWithCells="1">
              <from>
                <xdr:col>10</xdr:col>
                <xdr:colOff>0</xdr:colOff>
                <xdr:row>27</xdr:row>
                <xdr:rowOff>133350</xdr:rowOff>
              </from>
              <to>
                <xdr:col>11</xdr:col>
                <xdr:colOff>1104900</xdr:colOff>
                <xdr:row>28</xdr:row>
                <xdr:rowOff>123825</xdr:rowOff>
              </to>
            </anchor>
          </controlPr>
        </control>
      </mc:Choice>
    </mc:AlternateContent>
    <mc:AlternateContent xmlns:mc="http://schemas.openxmlformats.org/markup-compatibility/2006">
      <mc:Choice Requires="x14">
        <control shapeId="22547" r:id="rId30" name="Group Box 19">
          <controlPr defaultSize="0" autoPict="0">
            <anchor moveWithCells="1">
              <from>
                <xdr:col>10</xdr:col>
                <xdr:colOff>190500</xdr:colOff>
                <xdr:row>27</xdr:row>
                <xdr:rowOff>0</xdr:rowOff>
              </from>
              <to>
                <xdr:col>11</xdr:col>
                <xdr:colOff>2409825</xdr:colOff>
                <xdr:row>29</xdr:row>
                <xdr:rowOff>0</xdr:rowOff>
              </to>
            </anchor>
          </controlPr>
        </control>
      </mc:Choice>
    </mc:AlternateContent>
    <mc:AlternateContent xmlns:mc="http://schemas.openxmlformats.org/markup-compatibility/2006">
      <mc:Choice Requires="x14">
        <control shapeId="22548" r:id="rId31" name="obLevelOuterSecond">
          <controlPr defaultSize="0" autoFill="0" autoLine="0" autoPict="0">
            <anchor moveWithCells="1">
              <from>
                <xdr:col>11</xdr:col>
                <xdr:colOff>876300</xdr:colOff>
                <xdr:row>27</xdr:row>
                <xdr:rowOff>228600</xdr:rowOff>
              </from>
              <to>
                <xdr:col>11</xdr:col>
                <xdr:colOff>2076450</xdr:colOff>
                <xdr:row>28</xdr:row>
                <xdr:rowOff>171450</xdr:rowOff>
              </to>
            </anchor>
          </controlPr>
        </control>
      </mc:Choice>
    </mc:AlternateContent>
    <mc:AlternateContent xmlns:mc="http://schemas.openxmlformats.org/markup-compatibility/2006">
      <mc:Choice Requires="x14">
        <control shapeId="22549" r:id="rId32" name="obLevelInnerSecond">
          <controlPr defaultSize="0" autoFill="0" autoLine="0" autoPict="0">
            <anchor moveWithCells="1">
              <from>
                <xdr:col>11</xdr:col>
                <xdr:colOff>876300</xdr:colOff>
                <xdr:row>27</xdr:row>
                <xdr:rowOff>19050</xdr:rowOff>
              </from>
              <to>
                <xdr:col>11</xdr:col>
                <xdr:colOff>2076450</xdr:colOff>
                <xdr:row>27</xdr:row>
                <xdr:rowOff>238125</xdr:rowOff>
              </to>
            </anchor>
          </controlPr>
        </control>
      </mc:Choice>
    </mc:AlternateContent>
    <mc:AlternateContent xmlns:mc="http://schemas.openxmlformats.org/markup-compatibility/2006">
      <mc:Choice Requires="x14">
        <control shapeId="22550" r:id="rId33" name="cbUseDefaultLevelSecond">
          <controlPr defaultSize="0" autoFill="0" autoLine="0" autoPict="0">
            <anchor moveWithCells="1">
              <from>
                <xdr:col>2</xdr:col>
                <xdr:colOff>123825</xdr:colOff>
                <xdr:row>29</xdr:row>
                <xdr:rowOff>200025</xdr:rowOff>
              </from>
              <to>
                <xdr:col>2</xdr:col>
                <xdr:colOff>1009650</xdr:colOff>
                <xdr:row>32</xdr:row>
                <xdr:rowOff>19050</xdr:rowOff>
              </to>
            </anchor>
          </controlPr>
        </control>
      </mc:Choice>
    </mc:AlternateContent>
    <mc:AlternateContent xmlns:mc="http://schemas.openxmlformats.org/markup-compatibility/2006">
      <mc:Choice Requires="x14">
        <control shapeId="22551" r:id="rId34" name="cbUseLeafLevelSecond">
          <controlPr defaultSize="0" autoFill="0" autoLine="0" autoPict="0">
            <anchor moveWithCells="1">
              <from>
                <xdr:col>2</xdr:col>
                <xdr:colOff>123825</xdr:colOff>
                <xdr:row>33</xdr:row>
                <xdr:rowOff>0</xdr:rowOff>
              </from>
              <to>
                <xdr:col>2</xdr:col>
                <xdr:colOff>1009650</xdr:colOff>
                <xdr:row>35</xdr:row>
                <xdr:rowOff>38100</xdr:rowOff>
              </to>
            </anchor>
          </controlPr>
        </control>
      </mc:Choice>
    </mc:AlternateContent>
    <mc:AlternateContent xmlns:mc="http://schemas.openxmlformats.org/markup-compatibility/2006">
      <mc:Choice Requires="x14">
        <control shapeId="22552" r:id="rId35" name="cbUseSpecificLevelSecond">
          <controlPr defaultSize="0" autoFill="0" autoLine="0" autoPict="0">
            <anchor moveWithCells="1">
              <from>
                <xdr:col>2</xdr:col>
                <xdr:colOff>123825</xdr:colOff>
                <xdr:row>36</xdr:row>
                <xdr:rowOff>19050</xdr:rowOff>
              </from>
              <to>
                <xdr:col>2</xdr:col>
                <xdr:colOff>1009650</xdr:colOff>
                <xdr:row>37</xdr:row>
                <xdr:rowOff>114300</xdr:rowOff>
              </to>
            </anchor>
          </controlPr>
        </control>
      </mc:Choice>
    </mc:AlternateContent>
    <mc:AlternateContent xmlns:mc="http://schemas.openxmlformats.org/markup-compatibility/2006">
      <mc:Choice Requires="x14">
        <control shapeId="22553" r:id="rId36" name="AddLevelSecond">
          <controlPr defaultSize="0" print="0" autoFill="0" autoPict="0" macro="_xll.FPMXLClient.TechnicalCategory.ButtonActionInEPMClientFormattingSheet">
            <anchor moveWithCells="1" sizeWithCells="1">
              <from>
                <xdr:col>3</xdr:col>
                <xdr:colOff>47625</xdr:colOff>
                <xdr:row>46</xdr:row>
                <xdr:rowOff>9525</xdr:rowOff>
              </from>
              <to>
                <xdr:col>3</xdr:col>
                <xdr:colOff>2114550</xdr:colOff>
                <xdr:row>46</xdr:row>
                <xdr:rowOff>266700</xdr:rowOff>
              </to>
            </anchor>
          </controlPr>
        </control>
      </mc:Choice>
    </mc:AlternateContent>
    <mc:AlternateContent xmlns:mc="http://schemas.openxmlformats.org/markup-compatibility/2006">
      <mc:Choice Requires="x14">
        <control shapeId="22554" r:id="rId37" name="RemoveLevelSecond">
          <controlPr defaultSize="0" print="0" autoFill="0" autoPict="0" macro="_xll.FPMXLClient.TechnicalCategory.ButtonActionInEPMClientFormattingSheet">
            <anchor moveWithCells="1" sizeWithCells="1">
              <from>
                <xdr:col>3</xdr:col>
                <xdr:colOff>2219325</xdr:colOff>
                <xdr:row>46</xdr:row>
                <xdr:rowOff>9525</xdr:rowOff>
              </from>
              <to>
                <xdr:col>3</xdr:col>
                <xdr:colOff>4295775</xdr:colOff>
                <xdr:row>46</xdr:row>
                <xdr:rowOff>266700</xdr:rowOff>
              </to>
            </anchor>
          </controlPr>
        </control>
      </mc:Choice>
    </mc:AlternateContent>
    <mc:AlternateContent xmlns:mc="http://schemas.openxmlformats.org/markup-compatibility/2006">
      <mc:Choice Requires="x14">
        <control shapeId="22556" r:id="rId38" name="Group Box 28">
          <controlPr defaultSize="0" autoPict="0">
            <anchor moveWithCells="1">
              <from>
                <xdr:col>1</xdr:col>
                <xdr:colOff>0</xdr:colOff>
                <xdr:row>52</xdr:row>
                <xdr:rowOff>0</xdr:rowOff>
              </from>
              <to>
                <xdr:col>11</xdr:col>
                <xdr:colOff>2409825</xdr:colOff>
                <xdr:row>53</xdr:row>
                <xdr:rowOff>0</xdr:rowOff>
              </to>
            </anchor>
          </controlPr>
        </control>
      </mc:Choice>
    </mc:AlternateContent>
    <mc:AlternateContent xmlns:mc="http://schemas.openxmlformats.org/markup-compatibility/2006">
      <mc:Choice Requires="x14">
        <control shapeId="22557" r:id="rId39" name="obMemberRowFirst">
          <controlPr defaultSize="0" autoFill="0" autoLine="0" autoPict="0" macro="_xll.FPMXLClient.TechnicalCategory.ButtonActionInEPMClientFormattingSheet">
            <anchor moveWithCells="1">
              <from>
                <xdr:col>3</xdr:col>
                <xdr:colOff>466725</xdr:colOff>
                <xdr:row>52</xdr:row>
                <xdr:rowOff>57150</xdr:rowOff>
              </from>
              <to>
                <xdr:col>3</xdr:col>
                <xdr:colOff>2600325</xdr:colOff>
                <xdr:row>52</xdr:row>
                <xdr:rowOff>276225</xdr:rowOff>
              </to>
            </anchor>
          </controlPr>
        </control>
      </mc:Choice>
    </mc:AlternateContent>
    <mc:AlternateContent xmlns:mc="http://schemas.openxmlformats.org/markup-compatibility/2006">
      <mc:Choice Requires="x14">
        <control shapeId="22558" r:id="rId40" name="obMemberColumnFirst">
          <controlPr defaultSize="0" autoFill="0" autoLine="0" autoPict="0" macro="_xll.FPMXLClient.TechnicalCategory.ButtonActionInEPMClientFormattingSheet">
            <anchor moveWithCells="1">
              <from>
                <xdr:col>1</xdr:col>
                <xdr:colOff>209550</xdr:colOff>
                <xdr:row>52</xdr:row>
                <xdr:rowOff>57150</xdr:rowOff>
              </from>
              <to>
                <xdr:col>3</xdr:col>
                <xdr:colOff>438150</xdr:colOff>
                <xdr:row>52</xdr:row>
                <xdr:rowOff>276225</xdr:rowOff>
              </to>
            </anchor>
          </controlPr>
        </control>
      </mc:Choice>
    </mc:AlternateContent>
    <mc:AlternateContent xmlns:mc="http://schemas.openxmlformats.org/markup-compatibility/2006">
      <mc:Choice Requires="x14">
        <control shapeId="22559" r:id="rId41" name="cbApplyCustomMemberDefaultFirst">
          <controlPr defaultSize="0" autoFill="0" autoLine="0" autoPict="0">
            <anchor moveWithCells="1">
              <from>
                <xdr:col>2</xdr:col>
                <xdr:colOff>123825</xdr:colOff>
                <xdr:row>55</xdr:row>
                <xdr:rowOff>0</xdr:rowOff>
              </from>
              <to>
                <xdr:col>2</xdr:col>
                <xdr:colOff>1009650</xdr:colOff>
                <xdr:row>57</xdr:row>
                <xdr:rowOff>38100</xdr:rowOff>
              </to>
            </anchor>
          </controlPr>
        </control>
      </mc:Choice>
    </mc:AlternateContent>
    <mc:AlternateContent xmlns:mc="http://schemas.openxmlformats.org/markup-compatibility/2006">
      <mc:Choice Requires="x14">
        <control shapeId="22560" r:id="rId42" name="cbApplyCalculatedMemberFirst">
          <controlPr defaultSize="0" autoFill="0" autoLine="0" autoPict="0">
            <anchor moveWithCells="1">
              <from>
                <xdr:col>2</xdr:col>
                <xdr:colOff>123825</xdr:colOff>
                <xdr:row>58</xdr:row>
                <xdr:rowOff>0</xdr:rowOff>
              </from>
              <to>
                <xdr:col>2</xdr:col>
                <xdr:colOff>1009650</xdr:colOff>
                <xdr:row>60</xdr:row>
                <xdr:rowOff>38100</xdr:rowOff>
              </to>
            </anchor>
          </controlPr>
        </control>
      </mc:Choice>
    </mc:AlternateContent>
    <mc:AlternateContent xmlns:mc="http://schemas.openxmlformats.org/markup-compatibility/2006">
      <mc:Choice Requires="x14">
        <control shapeId="22561" r:id="rId43" name="cbApplyImputableMemberFirst">
          <controlPr defaultSize="0" autoFill="0" autoLine="0" autoPict="0">
            <anchor moveWithCells="1">
              <from>
                <xdr:col>2</xdr:col>
                <xdr:colOff>123825</xdr:colOff>
                <xdr:row>61</xdr:row>
                <xdr:rowOff>9525</xdr:rowOff>
              </from>
              <to>
                <xdr:col>2</xdr:col>
                <xdr:colOff>1009650</xdr:colOff>
                <xdr:row>63</xdr:row>
                <xdr:rowOff>47625</xdr:rowOff>
              </to>
            </anchor>
          </controlPr>
        </control>
      </mc:Choice>
    </mc:AlternateContent>
    <mc:AlternateContent xmlns:mc="http://schemas.openxmlformats.org/markup-compatibility/2006">
      <mc:Choice Requires="x14">
        <control shapeId="22562" r:id="rId44" name="cbApplyLocalMemberFirst">
          <controlPr defaultSize="0" autoFill="0" autoLine="0" autoPict="0">
            <anchor moveWithCells="1">
              <from>
                <xdr:col>2</xdr:col>
                <xdr:colOff>123825</xdr:colOff>
                <xdr:row>64</xdr:row>
                <xdr:rowOff>9525</xdr:rowOff>
              </from>
              <to>
                <xdr:col>2</xdr:col>
                <xdr:colOff>1009650</xdr:colOff>
                <xdr:row>66</xdr:row>
                <xdr:rowOff>47625</xdr:rowOff>
              </to>
            </anchor>
          </controlPr>
        </control>
      </mc:Choice>
    </mc:AlternateContent>
    <mc:AlternateContent xmlns:mc="http://schemas.openxmlformats.org/markup-compatibility/2006">
      <mc:Choice Requires="x14">
        <control shapeId="22563" r:id="rId45" name="cbApplyChangedMemberFirst">
          <controlPr defaultSize="0" autoFill="0" autoLine="0" autoPict="0">
            <anchor moveWithCells="1">
              <from>
                <xdr:col>2</xdr:col>
                <xdr:colOff>123825</xdr:colOff>
                <xdr:row>67</xdr:row>
                <xdr:rowOff>9525</xdr:rowOff>
              </from>
              <to>
                <xdr:col>2</xdr:col>
                <xdr:colOff>1009650</xdr:colOff>
                <xdr:row>69</xdr:row>
                <xdr:rowOff>47625</xdr:rowOff>
              </to>
            </anchor>
          </controlPr>
        </control>
      </mc:Choice>
    </mc:AlternateContent>
    <mc:AlternateContent xmlns:mc="http://schemas.openxmlformats.org/markup-compatibility/2006">
      <mc:Choice Requires="x14">
        <control shapeId="22564" r:id="rId46" name="cbApplySpecificMemberFirst">
          <controlPr defaultSize="0" autoFill="0" autoLine="0" autoPict="0">
            <anchor moveWithCells="1">
              <from>
                <xdr:col>2</xdr:col>
                <xdr:colOff>123825</xdr:colOff>
                <xdr:row>71</xdr:row>
                <xdr:rowOff>0</xdr:rowOff>
              </from>
              <to>
                <xdr:col>2</xdr:col>
                <xdr:colOff>1009650</xdr:colOff>
                <xdr:row>72</xdr:row>
                <xdr:rowOff>9525</xdr:rowOff>
              </to>
            </anchor>
          </controlPr>
        </control>
      </mc:Choice>
    </mc:AlternateContent>
    <mc:AlternateContent xmlns:mc="http://schemas.openxmlformats.org/markup-compatibility/2006">
      <mc:Choice Requires="x14">
        <control shapeId="22565" r:id="rId47" name="AddMemberFirst">
          <controlPr defaultSize="0" print="0" autoFill="0" autoPict="0" macro="_xll.FPMXLClient.TechnicalCategory.ButtonActionInEPMClientFormattingSheet">
            <anchor moveWithCells="1" sizeWithCells="1">
              <from>
                <xdr:col>3</xdr:col>
                <xdr:colOff>47625</xdr:colOff>
                <xdr:row>72</xdr:row>
                <xdr:rowOff>19050</xdr:rowOff>
              </from>
              <to>
                <xdr:col>3</xdr:col>
                <xdr:colOff>4276725</xdr:colOff>
                <xdr:row>73</xdr:row>
                <xdr:rowOff>0</xdr:rowOff>
              </to>
            </anchor>
          </controlPr>
        </control>
      </mc:Choice>
    </mc:AlternateContent>
    <mc:AlternateContent xmlns:mc="http://schemas.openxmlformats.org/markup-compatibility/2006">
      <mc:Choice Requires="x14">
        <control shapeId="22566" r:id="rId48" name="cbApplyCustomMemberDefaultSecond">
          <controlPr defaultSize="0" autoFill="0" autoLine="0" autoPict="0">
            <anchor moveWithCells="1">
              <from>
                <xdr:col>2</xdr:col>
                <xdr:colOff>123825</xdr:colOff>
                <xdr:row>76</xdr:row>
                <xdr:rowOff>0</xdr:rowOff>
              </from>
              <to>
                <xdr:col>2</xdr:col>
                <xdr:colOff>1009650</xdr:colOff>
                <xdr:row>78</xdr:row>
                <xdr:rowOff>38100</xdr:rowOff>
              </to>
            </anchor>
          </controlPr>
        </control>
      </mc:Choice>
    </mc:AlternateContent>
    <mc:AlternateContent xmlns:mc="http://schemas.openxmlformats.org/markup-compatibility/2006">
      <mc:Choice Requires="x14">
        <control shapeId="22567" r:id="rId49" name="cbApplyCalculatedMemberSecond">
          <controlPr defaultSize="0" autoFill="0" autoLine="0" autoPict="0">
            <anchor moveWithCells="1">
              <from>
                <xdr:col>2</xdr:col>
                <xdr:colOff>123825</xdr:colOff>
                <xdr:row>79</xdr:row>
                <xdr:rowOff>0</xdr:rowOff>
              </from>
              <to>
                <xdr:col>2</xdr:col>
                <xdr:colOff>1009650</xdr:colOff>
                <xdr:row>81</xdr:row>
                <xdr:rowOff>38100</xdr:rowOff>
              </to>
            </anchor>
          </controlPr>
        </control>
      </mc:Choice>
    </mc:AlternateContent>
    <mc:AlternateContent xmlns:mc="http://schemas.openxmlformats.org/markup-compatibility/2006">
      <mc:Choice Requires="x14">
        <control shapeId="22568" r:id="rId50" name="cbApplyImputableMemberSecond">
          <controlPr defaultSize="0" autoFill="0" autoLine="0" autoPict="0">
            <anchor moveWithCells="1">
              <from>
                <xdr:col>2</xdr:col>
                <xdr:colOff>123825</xdr:colOff>
                <xdr:row>82</xdr:row>
                <xdr:rowOff>9525</xdr:rowOff>
              </from>
              <to>
                <xdr:col>2</xdr:col>
                <xdr:colOff>1009650</xdr:colOff>
                <xdr:row>84</xdr:row>
                <xdr:rowOff>47625</xdr:rowOff>
              </to>
            </anchor>
          </controlPr>
        </control>
      </mc:Choice>
    </mc:AlternateContent>
    <mc:AlternateContent xmlns:mc="http://schemas.openxmlformats.org/markup-compatibility/2006">
      <mc:Choice Requires="x14">
        <control shapeId="22569" r:id="rId51" name="cbApplyLocalMemberSecond">
          <controlPr defaultSize="0" autoFill="0" autoLine="0" autoPict="0">
            <anchor moveWithCells="1">
              <from>
                <xdr:col>2</xdr:col>
                <xdr:colOff>123825</xdr:colOff>
                <xdr:row>85</xdr:row>
                <xdr:rowOff>9525</xdr:rowOff>
              </from>
              <to>
                <xdr:col>2</xdr:col>
                <xdr:colOff>1009650</xdr:colOff>
                <xdr:row>87</xdr:row>
                <xdr:rowOff>47625</xdr:rowOff>
              </to>
            </anchor>
          </controlPr>
        </control>
      </mc:Choice>
    </mc:AlternateContent>
    <mc:AlternateContent xmlns:mc="http://schemas.openxmlformats.org/markup-compatibility/2006">
      <mc:Choice Requires="x14">
        <control shapeId="22570" r:id="rId52" name="cbApplyChangedMemberSecond">
          <controlPr defaultSize="0" autoFill="0" autoLine="0" autoPict="0">
            <anchor moveWithCells="1">
              <from>
                <xdr:col>2</xdr:col>
                <xdr:colOff>123825</xdr:colOff>
                <xdr:row>88</xdr:row>
                <xdr:rowOff>9525</xdr:rowOff>
              </from>
              <to>
                <xdr:col>2</xdr:col>
                <xdr:colOff>1009650</xdr:colOff>
                <xdr:row>90</xdr:row>
                <xdr:rowOff>47625</xdr:rowOff>
              </to>
            </anchor>
          </controlPr>
        </control>
      </mc:Choice>
    </mc:AlternateContent>
    <mc:AlternateContent xmlns:mc="http://schemas.openxmlformats.org/markup-compatibility/2006">
      <mc:Choice Requires="x14">
        <control shapeId="22571" r:id="rId53" name="cbApplySpecificMemberSecond">
          <controlPr defaultSize="0" autoFill="0" autoLine="0" autoPict="0">
            <anchor moveWithCells="1">
              <from>
                <xdr:col>2</xdr:col>
                <xdr:colOff>123825</xdr:colOff>
                <xdr:row>92</xdr:row>
                <xdr:rowOff>0</xdr:rowOff>
              </from>
              <to>
                <xdr:col>2</xdr:col>
                <xdr:colOff>1009650</xdr:colOff>
                <xdr:row>93</xdr:row>
                <xdr:rowOff>9525</xdr:rowOff>
              </to>
            </anchor>
          </controlPr>
        </control>
      </mc:Choice>
    </mc:AlternateContent>
    <mc:AlternateContent xmlns:mc="http://schemas.openxmlformats.org/markup-compatibility/2006">
      <mc:Choice Requires="x14">
        <control shapeId="22572" r:id="rId54" name="AddMemberSecond">
          <controlPr defaultSize="0" print="0" autoFill="0" autoPict="0" macro="_xll.FPMXLClient.TechnicalCategory.ButtonActionInEPMClientFormattingSheet">
            <anchor moveWithCells="1" sizeWithCells="1">
              <from>
                <xdr:col>3</xdr:col>
                <xdr:colOff>47625</xdr:colOff>
                <xdr:row>93</xdr:row>
                <xdr:rowOff>38100</xdr:rowOff>
              </from>
              <to>
                <xdr:col>3</xdr:col>
                <xdr:colOff>4276725</xdr:colOff>
                <xdr:row>94</xdr:row>
                <xdr:rowOff>0</xdr:rowOff>
              </to>
            </anchor>
          </controlPr>
        </control>
      </mc:Choice>
    </mc:AlternateContent>
    <mc:AlternateContent xmlns:mc="http://schemas.openxmlformats.org/markup-compatibility/2006">
      <mc:Choice Requires="x14">
        <control shapeId="22574" r:id="rId55" name="Group Box 46">
          <controlPr defaultSize="0" autoPict="0">
            <anchor moveWithCells="1">
              <from>
                <xdr:col>1</xdr:col>
                <xdr:colOff>0</xdr:colOff>
                <xdr:row>98</xdr:row>
                <xdr:rowOff>19050</xdr:rowOff>
              </from>
              <to>
                <xdr:col>11</xdr:col>
                <xdr:colOff>2409825</xdr:colOff>
                <xdr:row>99</xdr:row>
                <xdr:rowOff>19050</xdr:rowOff>
              </to>
            </anchor>
          </controlPr>
        </control>
      </mc:Choice>
    </mc:AlternateContent>
    <mc:AlternateContent xmlns:mc="http://schemas.openxmlformats.org/markup-compatibility/2006">
      <mc:Choice Requires="x14">
        <control shapeId="22575" r:id="rId56" name="obOddEvenRowFirst">
          <controlPr defaultSize="0" autoFill="0" autoLine="0" autoPict="0" macro="_xll.FPMXLClient.TechnicalCategory.ButtonActionInEPMClientFormattingSheet">
            <anchor moveWithCells="1">
              <from>
                <xdr:col>3</xdr:col>
                <xdr:colOff>466725</xdr:colOff>
                <xdr:row>98</xdr:row>
                <xdr:rowOff>76200</xdr:rowOff>
              </from>
              <to>
                <xdr:col>3</xdr:col>
                <xdr:colOff>2600325</xdr:colOff>
                <xdr:row>98</xdr:row>
                <xdr:rowOff>304800</xdr:rowOff>
              </to>
            </anchor>
          </controlPr>
        </control>
      </mc:Choice>
    </mc:AlternateContent>
    <mc:AlternateContent xmlns:mc="http://schemas.openxmlformats.org/markup-compatibility/2006">
      <mc:Choice Requires="x14">
        <control shapeId="22576" r:id="rId57" name="obOddEvenColumnFirst">
          <controlPr defaultSize="0" autoFill="0" autoLine="0" autoPict="0" macro="_xll.FPMXLClient.TechnicalCategory.ButtonActionInEPMClientFormattingSheet">
            <anchor moveWithCells="1">
              <from>
                <xdr:col>1</xdr:col>
                <xdr:colOff>209550</xdr:colOff>
                <xdr:row>98</xdr:row>
                <xdr:rowOff>76200</xdr:rowOff>
              </from>
              <to>
                <xdr:col>3</xdr:col>
                <xdr:colOff>438150</xdr:colOff>
                <xdr:row>98</xdr:row>
                <xdr:rowOff>304800</xdr:rowOff>
              </to>
            </anchor>
          </controlPr>
        </control>
      </mc:Choice>
    </mc:AlternateContent>
    <mc:AlternateContent xmlns:mc="http://schemas.openxmlformats.org/markup-compatibility/2006">
      <mc:Choice Requires="x14">
        <control shapeId="22577" r:id="rId58" name="cbUseOddFirst">
          <controlPr defaultSize="0" autoFill="0" autoLine="0" autoPict="0">
            <anchor moveWithCells="1">
              <from>
                <xdr:col>2</xdr:col>
                <xdr:colOff>123825</xdr:colOff>
                <xdr:row>101</xdr:row>
                <xdr:rowOff>19050</xdr:rowOff>
              </from>
              <to>
                <xdr:col>2</xdr:col>
                <xdr:colOff>1009650</xdr:colOff>
                <xdr:row>104</xdr:row>
                <xdr:rowOff>0</xdr:rowOff>
              </to>
            </anchor>
          </controlPr>
        </control>
      </mc:Choice>
    </mc:AlternateContent>
    <mc:AlternateContent xmlns:mc="http://schemas.openxmlformats.org/markup-compatibility/2006">
      <mc:Choice Requires="x14">
        <control shapeId="22578" r:id="rId59" name="cbUseEvenFirst">
          <controlPr defaultSize="0" autoFill="0" autoLine="0" autoPict="0">
            <anchor moveWithCells="1">
              <from>
                <xdr:col>2</xdr:col>
                <xdr:colOff>123825</xdr:colOff>
                <xdr:row>104</xdr:row>
                <xdr:rowOff>19050</xdr:rowOff>
              </from>
              <to>
                <xdr:col>2</xdr:col>
                <xdr:colOff>1009650</xdr:colOff>
                <xdr:row>107</xdr:row>
                <xdr:rowOff>0</xdr:rowOff>
              </to>
            </anchor>
          </controlPr>
        </control>
      </mc:Choice>
    </mc:AlternateContent>
    <mc:AlternateContent xmlns:mc="http://schemas.openxmlformats.org/markup-compatibility/2006">
      <mc:Choice Requires="x14">
        <control shapeId="22579" r:id="rId60" name="cbUseOddSecond">
          <controlPr defaultSize="0" autoFill="0" autoLine="0" autoPict="0">
            <anchor moveWithCells="1">
              <from>
                <xdr:col>2</xdr:col>
                <xdr:colOff>123825</xdr:colOff>
                <xdr:row>109</xdr:row>
                <xdr:rowOff>38100</xdr:rowOff>
              </from>
              <to>
                <xdr:col>2</xdr:col>
                <xdr:colOff>1009650</xdr:colOff>
                <xdr:row>112</xdr:row>
                <xdr:rowOff>9525</xdr:rowOff>
              </to>
            </anchor>
          </controlPr>
        </control>
      </mc:Choice>
    </mc:AlternateContent>
    <mc:AlternateContent xmlns:mc="http://schemas.openxmlformats.org/markup-compatibility/2006">
      <mc:Choice Requires="x14">
        <control shapeId="22580" r:id="rId61" name="cbUseEvenSecond">
          <controlPr defaultSize="0" autoFill="0" autoLine="0" autoPict="0">
            <anchor moveWithCells="1">
              <from>
                <xdr:col>2</xdr:col>
                <xdr:colOff>123825</xdr:colOff>
                <xdr:row>112</xdr:row>
                <xdr:rowOff>19050</xdr:rowOff>
              </from>
              <to>
                <xdr:col>2</xdr:col>
                <xdr:colOff>1009650</xdr:colOff>
                <xdr:row>115</xdr:row>
                <xdr:rowOff>0</xdr:rowOff>
              </to>
            </anchor>
          </controlPr>
        </control>
      </mc:Choice>
    </mc:AlternateContent>
    <mc:AlternateContent xmlns:mc="http://schemas.openxmlformats.org/markup-compatibility/2006">
      <mc:Choice Requires="x14">
        <control shapeId="22582" r:id="rId62" name="cbUseDefaultPageHeaderFormat">
          <controlPr defaultSize="0" autoFill="0" autoLine="0" autoPict="0">
            <anchor moveWithCells="1">
              <from>
                <xdr:col>2</xdr:col>
                <xdr:colOff>123825</xdr:colOff>
                <xdr:row>120</xdr:row>
                <xdr:rowOff>19050</xdr:rowOff>
              </from>
              <to>
                <xdr:col>2</xdr:col>
                <xdr:colOff>1009650</xdr:colOff>
                <xdr:row>123</xdr:row>
                <xdr:rowOff>0</xdr:rowOff>
              </to>
            </anchor>
          </controlPr>
        </control>
      </mc:Choice>
    </mc:AlternateContent>
    <mc:AlternateContent xmlns:mc="http://schemas.openxmlformats.org/markup-compatibility/2006">
      <mc:Choice Requires="x14">
        <control shapeId="22583" r:id="rId63" name="cbUseDimensionFormatting">
          <controlPr defaultSize="0" autoFill="0" autoLine="0" autoPict="0">
            <anchor moveWithCells="1">
              <from>
                <xdr:col>2</xdr:col>
                <xdr:colOff>123825</xdr:colOff>
                <xdr:row>123</xdr:row>
                <xdr:rowOff>38100</xdr:rowOff>
              </from>
              <to>
                <xdr:col>2</xdr:col>
                <xdr:colOff>1009650</xdr:colOff>
                <xdr:row>125</xdr:row>
                <xdr:rowOff>0</xdr:rowOff>
              </to>
            </anchor>
          </controlPr>
        </control>
      </mc:Choice>
    </mc:AlternateContent>
    <mc:AlternateContent xmlns:mc="http://schemas.openxmlformats.org/markup-compatibility/2006">
      <mc:Choice Requires="x14">
        <control shapeId="22584" r:id="rId64" name="AddDimension">
          <controlPr defaultSize="0" print="0" autoFill="0" autoPict="0" macro="_xll.FPMXLClient.TechnicalCategory.ButtonActionInEPMClientFormattingSheet">
            <anchor moveWithCells="1" sizeWithCells="1">
              <from>
                <xdr:col>3</xdr:col>
                <xdr:colOff>47625</xdr:colOff>
                <xdr:row>125</xdr:row>
                <xdr:rowOff>57150</xdr:rowOff>
              </from>
              <to>
                <xdr:col>3</xdr:col>
                <xdr:colOff>4276725</xdr:colOff>
                <xdr:row>126</xdr:row>
                <xdr:rowOff>19050</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K81"/>
  <sheetViews>
    <sheetView showGridLines="0" view="pageBreakPreview" zoomScale="70" zoomScaleNormal="60" zoomScaleSheetLayoutView="70" workbookViewId="0"/>
  </sheetViews>
  <sheetFormatPr defaultColWidth="8.85546875" defaultRowHeight="16.5"/>
  <cols>
    <col min="1" max="1" width="123.140625" style="652" customWidth="1"/>
    <col min="2" max="2" width="17.28515625" style="652" customWidth="1"/>
    <col min="3" max="3" width="1.42578125" style="491" customWidth="1"/>
    <col min="4" max="4" width="17.28515625" style="652" customWidth="1"/>
    <col min="5" max="5" width="2.28515625" style="491" customWidth="1"/>
    <col min="6" max="9" width="17.28515625" style="652" customWidth="1"/>
    <col min="10" max="16384" width="8.85546875" style="652"/>
  </cols>
  <sheetData>
    <row r="1" spans="1:10" s="1227" customFormat="1" ht="26.25">
      <c r="A1" s="1118"/>
      <c r="B1" s="1123"/>
      <c r="C1" s="1224"/>
      <c r="D1" s="1123"/>
      <c r="E1" s="1225"/>
      <c r="F1" s="1123"/>
      <c r="G1" s="1123"/>
      <c r="H1" s="1123"/>
      <c r="I1" s="1177" t="s">
        <v>24</v>
      </c>
      <c r="J1" s="1226"/>
    </row>
    <row r="2" spans="1:10" ht="24.75" customHeight="1">
      <c r="A2" s="1118"/>
      <c r="B2" s="1123"/>
      <c r="C2" s="1224"/>
      <c r="D2" s="1123"/>
      <c r="E2" s="1225"/>
      <c r="F2" s="1123"/>
      <c r="G2" s="1123"/>
      <c r="H2" s="1123"/>
      <c r="I2" s="1228" t="s">
        <v>99</v>
      </c>
      <c r="J2" s="1226"/>
    </row>
    <row r="3" spans="1:10" ht="12" customHeight="1">
      <c r="A3" s="1118"/>
      <c r="B3" s="1123"/>
      <c r="C3" s="1224"/>
      <c r="D3" s="1123"/>
      <c r="E3" s="1225"/>
      <c r="F3" s="1123"/>
      <c r="G3" s="1123"/>
      <c r="H3" s="1123"/>
      <c r="I3" s="1118"/>
      <c r="J3" s="1226"/>
    </row>
    <row r="4" spans="1:10" ht="9" customHeight="1">
      <c r="A4" s="1118"/>
      <c r="B4" s="1123"/>
      <c r="C4" s="1224"/>
      <c r="D4" s="1123"/>
      <c r="E4" s="1225"/>
      <c r="F4" s="1123"/>
      <c r="G4" s="1123"/>
      <c r="H4" s="1123"/>
      <c r="I4" s="1118"/>
      <c r="J4" s="1226"/>
    </row>
    <row r="5" spans="1:10" ht="18.75" customHeight="1">
      <c r="A5" s="1159"/>
      <c r="B5" s="1159"/>
      <c r="C5" s="101"/>
      <c r="D5" s="1229" t="s">
        <v>177</v>
      </c>
      <c r="E5" s="101"/>
      <c r="F5" s="1159"/>
      <c r="G5" s="1159"/>
      <c r="H5" s="1159"/>
      <c r="I5" s="1159"/>
      <c r="J5" s="1116"/>
    </row>
    <row r="6" spans="1:10" ht="21" customHeight="1">
      <c r="A6" s="1230" t="s">
        <v>178</v>
      </c>
      <c r="B6" s="1158" t="s">
        <v>380</v>
      </c>
      <c r="C6" s="1231"/>
      <c r="D6" s="619">
        <v>2023</v>
      </c>
      <c r="E6" s="91"/>
      <c r="F6" s="619" t="s">
        <v>337</v>
      </c>
      <c r="G6" s="619" t="s">
        <v>336</v>
      </c>
      <c r="H6" s="619" t="s">
        <v>335</v>
      </c>
      <c r="I6" s="619" t="s">
        <v>334</v>
      </c>
      <c r="J6" s="1116"/>
    </row>
    <row r="7" spans="1:10" ht="20.100000000000001" customHeight="1">
      <c r="A7" s="79" t="s">
        <v>212</v>
      </c>
      <c r="B7" s="95"/>
      <c r="C7" s="79"/>
      <c r="D7" s="101"/>
      <c r="E7" s="101"/>
      <c r="F7" s="101"/>
      <c r="G7" s="101"/>
      <c r="H7" s="101"/>
      <c r="I7" s="96"/>
      <c r="J7" s="1116"/>
    </row>
    <row r="8" spans="1:10" ht="20.100000000000001" customHeight="1">
      <c r="A8" s="101" t="s">
        <v>203</v>
      </c>
      <c r="B8" s="95">
        <v>5192</v>
      </c>
      <c r="C8" s="101"/>
      <c r="D8" s="96">
        <v>21154</v>
      </c>
      <c r="E8" s="101"/>
      <c r="F8" s="96">
        <v>5348</v>
      </c>
      <c r="G8" s="96">
        <v>5281</v>
      </c>
      <c r="H8" s="96">
        <v>5303</v>
      </c>
      <c r="I8" s="96">
        <v>5222</v>
      </c>
      <c r="J8" s="1116"/>
    </row>
    <row r="9" spans="1:10" ht="20.100000000000001" customHeight="1">
      <c r="A9" s="101" t="s">
        <v>205</v>
      </c>
      <c r="B9" s="95">
        <v>819</v>
      </c>
      <c r="C9" s="101"/>
      <c r="D9" s="96">
        <v>3519</v>
      </c>
      <c r="E9" s="101"/>
      <c r="F9" s="96">
        <v>1125</v>
      </c>
      <c r="G9" s="96">
        <v>799</v>
      </c>
      <c r="H9" s="96">
        <v>763</v>
      </c>
      <c r="I9" s="96">
        <v>832</v>
      </c>
      <c r="J9" s="1116"/>
    </row>
    <row r="10" spans="1:10" ht="20.100000000000001" customHeight="1">
      <c r="A10" s="79" t="s">
        <v>201</v>
      </c>
      <c r="B10" s="1232">
        <v>6011</v>
      </c>
      <c r="C10" s="79"/>
      <c r="D10" s="513">
        <v>24673</v>
      </c>
      <c r="E10" s="101"/>
      <c r="F10" s="513">
        <v>6473</v>
      </c>
      <c r="G10" s="513">
        <v>6080</v>
      </c>
      <c r="H10" s="513">
        <v>6066</v>
      </c>
      <c r="I10" s="513">
        <v>6054</v>
      </c>
      <c r="J10" s="1116"/>
    </row>
    <row r="11" spans="1:10" ht="23.25" customHeight="1">
      <c r="A11" s="101" t="s">
        <v>137</v>
      </c>
      <c r="B11" s="95">
        <v>-3446</v>
      </c>
      <c r="C11" s="101"/>
      <c r="D11" s="96">
        <v>-14256</v>
      </c>
      <c r="E11" s="101"/>
      <c r="F11" s="96">
        <v>-3906</v>
      </c>
      <c r="G11" s="96">
        <v>-3413</v>
      </c>
      <c r="H11" s="96">
        <v>-3421</v>
      </c>
      <c r="I11" s="96">
        <v>-3516</v>
      </c>
      <c r="J11" s="1116"/>
    </row>
    <row r="12" spans="1:10" ht="20.100000000000001" customHeight="1">
      <c r="A12" s="79" t="s">
        <v>156</v>
      </c>
      <c r="B12" s="1232">
        <v>2565</v>
      </c>
      <c r="C12" s="79"/>
      <c r="D12" s="513">
        <v>10417</v>
      </c>
      <c r="E12" s="101"/>
      <c r="F12" s="513">
        <v>2567</v>
      </c>
      <c r="G12" s="513">
        <v>2667</v>
      </c>
      <c r="H12" s="513">
        <v>2645</v>
      </c>
      <c r="I12" s="513">
        <v>2538</v>
      </c>
      <c r="J12" s="1116"/>
    </row>
    <row r="13" spans="1:10" ht="20.100000000000001" customHeight="1">
      <c r="A13" s="1233" t="s">
        <v>179</v>
      </c>
      <c r="B13" s="1234">
        <v>0.42671768424554984</v>
      </c>
      <c r="C13" s="1233"/>
      <c r="D13" s="1235">
        <v>0.42220240748996879</v>
      </c>
      <c r="E13" s="1231"/>
      <c r="F13" s="1235">
        <v>0.39657036922601574</v>
      </c>
      <c r="G13" s="1235">
        <v>0.43865131578947369</v>
      </c>
      <c r="H13" s="1235">
        <v>0.43603692713484998</v>
      </c>
      <c r="I13" s="1235">
        <v>0.41922695738354809</v>
      </c>
      <c r="J13" s="1116"/>
    </row>
    <row r="14" spans="1:10" ht="20.100000000000001" customHeight="1">
      <c r="A14" s="101" t="s">
        <v>22</v>
      </c>
      <c r="B14" s="95">
        <v>-229</v>
      </c>
      <c r="C14" s="101"/>
      <c r="D14" s="96">
        <v>-200</v>
      </c>
      <c r="E14" s="101"/>
      <c r="F14" s="96">
        <v>-41</v>
      </c>
      <c r="G14" s="96">
        <v>-10</v>
      </c>
      <c r="H14" s="96">
        <v>-100</v>
      </c>
      <c r="I14" s="96">
        <v>-49</v>
      </c>
      <c r="J14" s="1116"/>
    </row>
    <row r="15" spans="1:10" ht="20.100000000000001" customHeight="1">
      <c r="A15" s="101" t="s">
        <v>97</v>
      </c>
      <c r="B15" s="95">
        <v>-946</v>
      </c>
      <c r="C15" s="101"/>
      <c r="D15" s="96">
        <v>-3745</v>
      </c>
      <c r="E15" s="101"/>
      <c r="F15" s="96">
        <v>-954</v>
      </c>
      <c r="G15" s="96">
        <v>-937</v>
      </c>
      <c r="H15" s="96">
        <v>-936</v>
      </c>
      <c r="I15" s="96">
        <v>-918</v>
      </c>
      <c r="J15" s="1116"/>
    </row>
    <row r="16" spans="1:10" ht="20.100000000000001" customHeight="1">
      <c r="A16" s="101" t="s">
        <v>96</v>
      </c>
      <c r="B16" s="95">
        <v>-316</v>
      </c>
      <c r="C16" s="101"/>
      <c r="D16" s="96">
        <v>-1173</v>
      </c>
      <c r="E16" s="101"/>
      <c r="F16" s="96">
        <v>-299</v>
      </c>
      <c r="G16" s="96">
        <v>-295</v>
      </c>
      <c r="H16" s="96">
        <v>-296</v>
      </c>
      <c r="I16" s="96">
        <v>-283</v>
      </c>
      <c r="J16" s="1116"/>
    </row>
    <row r="17" spans="1:11" ht="20.25">
      <c r="A17" s="101" t="s">
        <v>95</v>
      </c>
      <c r="B17" s="95"/>
      <c r="C17" s="101"/>
      <c r="D17" s="96"/>
      <c r="E17" s="101"/>
      <c r="F17" s="96"/>
      <c r="G17" s="96"/>
      <c r="H17" s="96"/>
      <c r="I17" s="96"/>
      <c r="J17" s="1116"/>
    </row>
    <row r="18" spans="1:11" ht="20.100000000000001" customHeight="1">
      <c r="A18" s="101" t="s">
        <v>94</v>
      </c>
      <c r="B18" s="95">
        <v>-416</v>
      </c>
      <c r="C18" s="101"/>
      <c r="D18" s="96">
        <v>-1475</v>
      </c>
      <c r="E18" s="101"/>
      <c r="F18" s="96">
        <v>-399</v>
      </c>
      <c r="G18" s="96">
        <v>-373</v>
      </c>
      <c r="H18" s="96">
        <v>-359</v>
      </c>
      <c r="I18" s="96">
        <v>-344</v>
      </c>
      <c r="J18" s="1116"/>
    </row>
    <row r="19" spans="1:11" ht="19.5" customHeight="1">
      <c r="A19" s="101" t="s">
        <v>358</v>
      </c>
      <c r="B19" s="95">
        <v>16</v>
      </c>
      <c r="C19" s="101"/>
      <c r="D19" s="96">
        <v>108</v>
      </c>
      <c r="E19" s="101"/>
      <c r="F19" s="96">
        <v>27</v>
      </c>
      <c r="G19" s="96">
        <v>27</v>
      </c>
      <c r="H19" s="96">
        <v>27</v>
      </c>
      <c r="I19" s="96">
        <v>27</v>
      </c>
      <c r="J19" s="1116"/>
    </row>
    <row r="20" spans="1:11" ht="21" customHeight="1">
      <c r="A20" s="101" t="s">
        <v>235</v>
      </c>
      <c r="B20" s="95">
        <v>-13</v>
      </c>
      <c r="C20" s="101"/>
      <c r="D20" s="96">
        <v>-143</v>
      </c>
      <c r="E20" s="101"/>
      <c r="F20" s="96">
        <v>-109</v>
      </c>
      <c r="G20" s="119">
        <v>0</v>
      </c>
      <c r="H20" s="96">
        <v>0</v>
      </c>
      <c r="I20" s="96">
        <v>-34</v>
      </c>
      <c r="J20" s="1116"/>
    </row>
    <row r="21" spans="1:11" ht="20.100000000000001" customHeight="1">
      <c r="A21" s="101" t="s">
        <v>400</v>
      </c>
      <c r="B21" s="95">
        <v>-38</v>
      </c>
      <c r="C21" s="101"/>
      <c r="D21" s="96">
        <v>-466</v>
      </c>
      <c r="E21" s="101"/>
      <c r="F21" s="96">
        <v>-147</v>
      </c>
      <c r="G21" s="96">
        <v>-129</v>
      </c>
      <c r="H21" s="96">
        <v>-311</v>
      </c>
      <c r="I21" s="96">
        <v>121</v>
      </c>
      <c r="J21" s="1116"/>
    </row>
    <row r="22" spans="1:11" ht="20.100000000000001" customHeight="1">
      <c r="A22" s="101" t="s">
        <v>18</v>
      </c>
      <c r="B22" s="95">
        <v>-166</v>
      </c>
      <c r="C22" s="101"/>
      <c r="D22" s="96">
        <v>-996</v>
      </c>
      <c r="E22" s="101"/>
      <c r="F22" s="96">
        <v>-210</v>
      </c>
      <c r="G22" s="96">
        <v>-243</v>
      </c>
      <c r="H22" s="96">
        <v>-273</v>
      </c>
      <c r="I22" s="96">
        <v>-270</v>
      </c>
      <c r="J22" s="1116"/>
    </row>
    <row r="23" spans="1:11" ht="20.100000000000001" customHeight="1" thickBot="1">
      <c r="A23" s="113" t="s">
        <v>23</v>
      </c>
      <c r="B23" s="997">
        <v>457</v>
      </c>
      <c r="C23" s="79"/>
      <c r="D23" s="76">
        <v>2327</v>
      </c>
      <c r="E23" s="101"/>
      <c r="F23" s="76">
        <v>435</v>
      </c>
      <c r="G23" s="76">
        <v>707</v>
      </c>
      <c r="H23" s="76">
        <v>397</v>
      </c>
      <c r="I23" s="76">
        <v>788</v>
      </c>
      <c r="J23" s="1116"/>
    </row>
    <row r="24" spans="1:11" ht="13.5" customHeight="1">
      <c r="A24" s="79"/>
      <c r="B24" s="78"/>
      <c r="C24" s="79"/>
      <c r="D24" s="103"/>
      <c r="E24" s="101"/>
      <c r="F24" s="103"/>
      <c r="G24" s="103"/>
      <c r="H24" s="103"/>
      <c r="I24" s="103"/>
      <c r="J24" s="1116"/>
    </row>
    <row r="25" spans="1:11" ht="20.100000000000001" customHeight="1">
      <c r="A25" s="79" t="s">
        <v>93</v>
      </c>
      <c r="B25" s="105"/>
      <c r="C25" s="79"/>
      <c r="D25" s="106"/>
      <c r="E25" s="101"/>
      <c r="F25" s="106"/>
      <c r="G25" s="106"/>
      <c r="H25" s="106"/>
      <c r="I25" s="106"/>
      <c r="J25" s="1116"/>
    </row>
    <row r="26" spans="1:11" ht="20.100000000000001" customHeight="1">
      <c r="A26" s="101" t="s">
        <v>92</v>
      </c>
      <c r="B26" s="1236">
        <v>402</v>
      </c>
      <c r="C26" s="101"/>
      <c r="D26" s="103">
        <v>2076</v>
      </c>
      <c r="E26" s="101"/>
      <c r="F26" s="103">
        <v>382</v>
      </c>
      <c r="G26" s="103">
        <v>640</v>
      </c>
      <c r="H26" s="103">
        <v>329</v>
      </c>
      <c r="I26" s="103">
        <v>725</v>
      </c>
      <c r="J26" s="1116"/>
    </row>
    <row r="27" spans="1:11" ht="20.100000000000001" customHeight="1">
      <c r="A27" s="101" t="s">
        <v>91</v>
      </c>
      <c r="B27" s="78">
        <v>47</v>
      </c>
      <c r="C27" s="101"/>
      <c r="D27" s="103">
        <v>187</v>
      </c>
      <c r="E27" s="101"/>
      <c r="F27" s="103">
        <v>48</v>
      </c>
      <c r="G27" s="103">
        <v>47</v>
      </c>
      <c r="H27" s="103">
        <v>46</v>
      </c>
      <c r="I27" s="96">
        <v>46</v>
      </c>
      <c r="J27" s="1116"/>
    </row>
    <row r="28" spans="1:11" ht="20.100000000000001" customHeight="1">
      <c r="A28" s="101" t="s">
        <v>90</v>
      </c>
      <c r="B28" s="95">
        <v>8</v>
      </c>
      <c r="C28" s="101"/>
      <c r="D28" s="96">
        <v>64</v>
      </c>
      <c r="E28" s="101"/>
      <c r="F28" s="119">
        <v>5</v>
      </c>
      <c r="G28" s="96">
        <v>20</v>
      </c>
      <c r="H28" s="96">
        <v>22</v>
      </c>
      <c r="I28" s="96">
        <v>17</v>
      </c>
      <c r="J28" s="1116"/>
    </row>
    <row r="29" spans="1:11" ht="20.100000000000001" customHeight="1" thickBot="1">
      <c r="A29" s="113" t="s">
        <v>89</v>
      </c>
      <c r="B29" s="997">
        <v>457</v>
      </c>
      <c r="C29" s="79"/>
      <c r="D29" s="76">
        <v>2327</v>
      </c>
      <c r="E29" s="101"/>
      <c r="F29" s="76">
        <v>435</v>
      </c>
      <c r="G29" s="76">
        <v>707</v>
      </c>
      <c r="H29" s="76">
        <v>397</v>
      </c>
      <c r="I29" s="76">
        <v>788</v>
      </c>
      <c r="J29" s="1116"/>
    </row>
    <row r="30" spans="1:11" ht="20.25">
      <c r="A30" s="79"/>
      <c r="B30" s="105"/>
      <c r="C30" s="79"/>
      <c r="D30" s="106"/>
      <c r="E30" s="101"/>
      <c r="F30" s="106"/>
      <c r="G30" s="106"/>
      <c r="H30" s="106"/>
      <c r="I30" s="106"/>
      <c r="J30" s="1116"/>
      <c r="K30" s="1237"/>
    </row>
    <row r="31" spans="1:11" ht="20.100000000000001" customHeight="1" thickBot="1">
      <c r="A31" s="113" t="s">
        <v>219</v>
      </c>
      <c r="B31" s="1133">
        <v>0.44064452482735944</v>
      </c>
      <c r="C31" s="79"/>
      <c r="D31" s="81">
        <v>2.2758167068625301</v>
      </c>
      <c r="E31" s="101"/>
      <c r="F31" s="81">
        <v>0.41934719699806378</v>
      </c>
      <c r="G31" s="81">
        <v>0.70160052620039459</v>
      </c>
      <c r="H31" s="81">
        <v>0.37</v>
      </c>
      <c r="I31" s="81">
        <v>0.79486898366407188</v>
      </c>
      <c r="J31" s="1116"/>
    </row>
    <row r="32" spans="1:11" ht="20.100000000000001" customHeight="1">
      <c r="A32" s="110" t="s">
        <v>88</v>
      </c>
      <c r="B32" s="1161">
        <v>0.99750000000000005</v>
      </c>
      <c r="C32" s="79"/>
      <c r="D32" s="111">
        <v>3.87</v>
      </c>
      <c r="E32" s="101"/>
      <c r="F32" s="111">
        <v>0.96750000000000003</v>
      </c>
      <c r="G32" s="111">
        <v>0.96750000000000003</v>
      </c>
      <c r="H32" s="111">
        <v>0.96750000000000003</v>
      </c>
      <c r="I32" s="111">
        <v>0.96750000000000003</v>
      </c>
      <c r="J32" s="1116"/>
    </row>
    <row r="33" spans="1:10" ht="14.25" customHeight="1">
      <c r="A33" s="110"/>
      <c r="B33" s="618"/>
      <c r="C33" s="79"/>
      <c r="D33" s="111"/>
      <c r="E33" s="101"/>
      <c r="F33" s="111"/>
      <c r="G33" s="111"/>
      <c r="H33" s="111"/>
      <c r="I33" s="111"/>
      <c r="J33" s="1116"/>
    </row>
    <row r="34" spans="1:10" ht="20.100000000000001" customHeight="1">
      <c r="A34" s="79" t="s">
        <v>223</v>
      </c>
      <c r="B34" s="1132">
        <v>912.3</v>
      </c>
      <c r="C34" s="79"/>
      <c r="D34" s="112">
        <v>912.2</v>
      </c>
      <c r="E34" s="101"/>
      <c r="F34" s="112">
        <v>912.3</v>
      </c>
      <c r="G34" s="112">
        <v>912.3</v>
      </c>
      <c r="H34" s="112">
        <v>912.2</v>
      </c>
      <c r="I34" s="112">
        <v>912.1</v>
      </c>
      <c r="J34" s="1116"/>
    </row>
    <row r="35" spans="1:10" ht="19.5" customHeight="1">
      <c r="A35" s="79" t="s">
        <v>224</v>
      </c>
      <c r="B35" s="1132">
        <v>912.3</v>
      </c>
      <c r="C35" s="79"/>
      <c r="D35" s="112">
        <v>912.2</v>
      </c>
      <c r="E35" s="101"/>
      <c r="F35" s="112">
        <v>912.3</v>
      </c>
      <c r="G35" s="112">
        <v>912.3</v>
      </c>
      <c r="H35" s="112">
        <v>912.5</v>
      </c>
      <c r="I35" s="112">
        <v>912.3</v>
      </c>
      <c r="J35" s="1116"/>
    </row>
    <row r="36" spans="1:10" ht="20.100000000000001" customHeight="1" thickBot="1">
      <c r="A36" s="113" t="s">
        <v>87</v>
      </c>
      <c r="B36" s="1132">
        <v>912.3</v>
      </c>
      <c r="C36" s="79"/>
      <c r="D36" s="112">
        <v>912.3</v>
      </c>
      <c r="E36" s="101"/>
      <c r="F36" s="112">
        <v>912.3</v>
      </c>
      <c r="G36" s="112">
        <v>912.3</v>
      </c>
      <c r="H36" s="112">
        <v>912.3</v>
      </c>
      <c r="I36" s="112">
        <v>912.2</v>
      </c>
      <c r="J36" s="1116"/>
    </row>
    <row r="37" spans="1:10" ht="15" customHeight="1">
      <c r="A37" s="79"/>
      <c r="B37" s="114"/>
      <c r="C37" s="79"/>
      <c r="D37" s="115"/>
      <c r="E37" s="101"/>
      <c r="F37" s="115"/>
      <c r="G37" s="115"/>
      <c r="H37" s="115"/>
      <c r="I37" s="115"/>
      <c r="J37" s="1116"/>
    </row>
    <row r="38" spans="1:10" ht="20.100000000000001" customHeight="1" thickBot="1">
      <c r="A38" s="113" t="s">
        <v>274</v>
      </c>
      <c r="B38" s="116"/>
      <c r="C38" s="79"/>
      <c r="D38" s="117"/>
      <c r="E38" s="101"/>
      <c r="F38" s="117"/>
      <c r="G38" s="117"/>
      <c r="H38" s="117"/>
      <c r="I38" s="117"/>
      <c r="J38" s="1116"/>
    </row>
    <row r="39" spans="1:10" ht="20.25">
      <c r="A39" s="79" t="s">
        <v>234</v>
      </c>
      <c r="B39" s="78">
        <v>402</v>
      </c>
      <c r="C39" s="79"/>
      <c r="D39" s="103">
        <v>2076</v>
      </c>
      <c r="E39" s="101"/>
      <c r="F39" s="103">
        <v>382</v>
      </c>
      <c r="G39" s="103">
        <v>640</v>
      </c>
      <c r="H39" s="103">
        <v>329</v>
      </c>
      <c r="I39" s="103">
        <v>725</v>
      </c>
      <c r="J39" s="1116"/>
    </row>
    <row r="40" spans="1:10" ht="20.100000000000001" customHeight="1">
      <c r="A40" s="101" t="s">
        <v>261</v>
      </c>
      <c r="B40" s="78"/>
      <c r="C40" s="79"/>
      <c r="D40" s="103"/>
      <c r="E40" s="101"/>
      <c r="F40" s="103"/>
      <c r="G40" s="103"/>
      <c r="H40" s="103"/>
      <c r="I40" s="103"/>
      <c r="J40" s="1116"/>
    </row>
    <row r="41" spans="1:10" s="1238" customFormat="1" ht="20.100000000000001" customHeight="1">
      <c r="A41" s="101" t="s">
        <v>262</v>
      </c>
      <c r="B41" s="638">
        <v>229</v>
      </c>
      <c r="C41" s="80"/>
      <c r="D41" s="72">
        <v>200</v>
      </c>
      <c r="E41" s="118"/>
      <c r="F41" s="72">
        <v>41</v>
      </c>
      <c r="G41" s="72">
        <v>10</v>
      </c>
      <c r="H41" s="72">
        <v>100</v>
      </c>
      <c r="I41" s="72">
        <v>49</v>
      </c>
      <c r="J41" s="1117"/>
    </row>
    <row r="42" spans="1:10" s="1238" customFormat="1" ht="39.75" customHeight="1">
      <c r="A42" s="637" t="s">
        <v>376</v>
      </c>
      <c r="B42" s="638">
        <v>90</v>
      </c>
      <c r="C42" s="79"/>
      <c r="D42" s="72">
        <v>103</v>
      </c>
      <c r="E42" s="101"/>
      <c r="F42" s="72">
        <v>-6</v>
      </c>
      <c r="G42" s="72">
        <v>128</v>
      </c>
      <c r="H42" s="72">
        <v>-1</v>
      </c>
      <c r="I42" s="72">
        <v>-18</v>
      </c>
      <c r="J42" s="1117"/>
    </row>
    <row r="43" spans="1:10" s="1238" customFormat="1" ht="20.25">
      <c r="A43" s="101" t="s">
        <v>287</v>
      </c>
      <c r="B43" s="638">
        <v>0</v>
      </c>
      <c r="C43" s="79"/>
      <c r="D43" s="72">
        <v>581</v>
      </c>
      <c r="E43" s="101"/>
      <c r="F43" s="72">
        <v>204</v>
      </c>
      <c r="G43" s="72">
        <v>0</v>
      </c>
      <c r="H43" s="72">
        <v>377</v>
      </c>
      <c r="I43" s="72">
        <v>0</v>
      </c>
      <c r="J43" s="1117"/>
    </row>
    <row r="44" spans="1:10" s="1240" customFormat="1" ht="19.5" customHeight="1">
      <c r="A44" s="101" t="s">
        <v>401</v>
      </c>
      <c r="B44" s="638">
        <v>6</v>
      </c>
      <c r="C44" s="80"/>
      <c r="D44" s="72">
        <v>-80</v>
      </c>
      <c r="E44" s="118"/>
      <c r="F44" s="72">
        <v>-2</v>
      </c>
      <c r="G44" s="72">
        <v>1</v>
      </c>
      <c r="H44" s="72">
        <v>-79</v>
      </c>
      <c r="I44" s="72">
        <v>0</v>
      </c>
      <c r="J44" s="1239"/>
    </row>
    <row r="45" spans="1:10" s="1240" customFormat="1" ht="20.100000000000001" customHeight="1">
      <c r="A45" s="101" t="s">
        <v>263</v>
      </c>
      <c r="B45" s="1174">
        <v>0</v>
      </c>
      <c r="C45" s="80"/>
      <c r="D45" s="119">
        <v>1</v>
      </c>
      <c r="E45" s="118"/>
      <c r="F45" s="119">
        <v>0</v>
      </c>
      <c r="G45" s="72">
        <v>0</v>
      </c>
      <c r="H45" s="119">
        <v>1</v>
      </c>
      <c r="I45" s="119">
        <v>0</v>
      </c>
      <c r="J45" s="1239"/>
    </row>
    <row r="46" spans="1:10" s="1240" customFormat="1" ht="20.100000000000001" customHeight="1">
      <c r="A46" s="101" t="s">
        <v>264</v>
      </c>
      <c r="B46" s="638">
        <v>13</v>
      </c>
      <c r="C46" s="79"/>
      <c r="D46" s="72">
        <v>143</v>
      </c>
      <c r="E46" s="101"/>
      <c r="F46" s="72">
        <v>109</v>
      </c>
      <c r="G46" s="72">
        <v>0</v>
      </c>
      <c r="H46" s="72">
        <v>0</v>
      </c>
      <c r="I46" s="72">
        <v>34</v>
      </c>
      <c r="J46" s="1239"/>
    </row>
    <row r="47" spans="1:10" s="1240" customFormat="1" ht="19.5" customHeight="1">
      <c r="A47" s="101" t="s">
        <v>265</v>
      </c>
      <c r="B47" s="638">
        <v>-85</v>
      </c>
      <c r="C47" s="79"/>
      <c r="D47" s="72">
        <v>-100</v>
      </c>
      <c r="E47" s="101"/>
      <c r="F47" s="72">
        <v>-39</v>
      </c>
      <c r="G47" s="72">
        <v>-38</v>
      </c>
      <c r="H47" s="72">
        <v>-5</v>
      </c>
      <c r="I47" s="72">
        <v>-18</v>
      </c>
      <c r="J47" s="1239"/>
    </row>
    <row r="48" spans="1:10" s="1240" customFormat="1" ht="20.100000000000001" customHeight="1">
      <c r="A48" s="101" t="s">
        <v>266</v>
      </c>
      <c r="B48" s="638">
        <v>-1</v>
      </c>
      <c r="C48" s="79"/>
      <c r="D48" s="72">
        <v>2</v>
      </c>
      <c r="E48" s="101"/>
      <c r="F48" s="72">
        <v>2</v>
      </c>
      <c r="G48" s="72">
        <v>0</v>
      </c>
      <c r="H48" s="72">
        <v>0</v>
      </c>
      <c r="I48" s="72">
        <v>0</v>
      </c>
      <c r="J48" s="1239"/>
    </row>
    <row r="49" spans="1:10" ht="21" thickBot="1">
      <c r="A49" s="79" t="s">
        <v>86</v>
      </c>
      <c r="B49" s="997">
        <v>654</v>
      </c>
      <c r="C49" s="79"/>
      <c r="D49" s="76">
        <v>2926</v>
      </c>
      <c r="E49" s="101"/>
      <c r="F49" s="76">
        <v>691</v>
      </c>
      <c r="G49" s="76">
        <v>741</v>
      </c>
      <c r="H49" s="76">
        <v>722</v>
      </c>
      <c r="I49" s="76">
        <v>772</v>
      </c>
      <c r="J49" s="1116"/>
    </row>
    <row r="50" spans="1:10" ht="21" thickBot="1">
      <c r="A50" s="120" t="s">
        <v>85</v>
      </c>
      <c r="B50" s="1134">
        <v>0.71686945083854003</v>
      </c>
      <c r="C50" s="122"/>
      <c r="D50" s="121">
        <v>3.2076299057224293</v>
      </c>
      <c r="E50" s="123"/>
      <c r="F50" s="121">
        <v>0.7589096252552926</v>
      </c>
      <c r="G50" s="121">
        <v>0.812321859241394</v>
      </c>
      <c r="H50" s="121">
        <v>0.79</v>
      </c>
      <c r="I50" s="121">
        <v>0.84639842122574283</v>
      </c>
      <c r="J50" s="1116"/>
    </row>
    <row r="51" spans="1:10" ht="18.75" customHeight="1">
      <c r="A51" s="1241"/>
      <c r="B51" s="1242"/>
      <c r="C51" s="1243"/>
      <c r="D51" s="1242"/>
      <c r="E51" s="1243"/>
      <c r="F51" s="1242"/>
      <c r="G51" s="1242"/>
      <c r="H51" s="1242"/>
      <c r="I51" s="1242"/>
      <c r="J51" s="1116"/>
    </row>
    <row r="52" spans="1:10" ht="15" customHeight="1">
      <c r="A52" s="1116"/>
      <c r="B52" s="1116"/>
      <c r="C52" s="108"/>
      <c r="D52" s="1116"/>
      <c r="E52" s="108"/>
      <c r="F52" s="1116"/>
      <c r="G52" s="1116"/>
      <c r="H52" s="1116"/>
      <c r="I52" s="1116"/>
      <c r="J52" s="1116"/>
    </row>
    <row r="53" spans="1:10" ht="15" customHeight="1">
      <c r="A53" s="1116"/>
      <c r="B53" s="1116"/>
      <c r="C53" s="108"/>
      <c r="D53" s="1116"/>
      <c r="E53" s="108"/>
      <c r="F53" s="1116"/>
      <c r="G53" s="1116"/>
      <c r="H53" s="1116"/>
      <c r="I53" s="1116"/>
      <c r="J53" s="1116"/>
    </row>
    <row r="54" spans="1:10" ht="15" customHeight="1">
      <c r="A54" s="1116"/>
      <c r="B54" s="1116"/>
      <c r="C54" s="108"/>
      <c r="D54" s="1116"/>
      <c r="E54" s="108"/>
      <c r="F54" s="1116"/>
      <c r="G54" s="1116"/>
      <c r="H54" s="1116"/>
      <c r="I54" s="1116"/>
      <c r="J54" s="1116"/>
    </row>
    <row r="55" spans="1:10" ht="15" customHeight="1">
      <c r="A55" s="1116"/>
      <c r="B55" s="1116"/>
      <c r="C55" s="108"/>
      <c r="D55" s="1116"/>
      <c r="E55" s="108"/>
      <c r="F55" s="1116"/>
      <c r="G55" s="1116"/>
      <c r="H55" s="1116"/>
      <c r="I55" s="1116"/>
      <c r="J55" s="1116"/>
    </row>
    <row r="56" spans="1:10" ht="15" customHeight="1">
      <c r="A56" s="1116"/>
      <c r="B56" s="1116"/>
      <c r="C56" s="108"/>
      <c r="D56" s="1116"/>
      <c r="E56" s="108"/>
      <c r="F56" s="1116"/>
      <c r="G56" s="1116"/>
      <c r="H56" s="1116"/>
      <c r="I56" s="1116"/>
      <c r="J56" s="1116"/>
    </row>
    <row r="57" spans="1:10" ht="15" customHeight="1">
      <c r="A57" s="1116"/>
      <c r="B57" s="1116"/>
      <c r="C57" s="108"/>
      <c r="D57" s="1116"/>
      <c r="E57" s="108"/>
      <c r="F57" s="1116"/>
      <c r="G57" s="1116"/>
      <c r="H57" s="1116"/>
      <c r="I57" s="1116"/>
      <c r="J57" s="1116"/>
    </row>
    <row r="58" spans="1:10" ht="15" customHeight="1">
      <c r="A58" s="1116"/>
      <c r="B58" s="1116"/>
      <c r="C58" s="108"/>
      <c r="D58" s="1116"/>
      <c r="E58" s="108"/>
      <c r="F58" s="1116"/>
      <c r="G58" s="1116"/>
      <c r="H58" s="1116"/>
      <c r="I58" s="1116"/>
      <c r="J58" s="1116"/>
    </row>
    <row r="59" spans="1:10" ht="15" customHeight="1">
      <c r="A59" s="1116"/>
      <c r="B59" s="1116"/>
      <c r="C59" s="108"/>
      <c r="D59" s="1116"/>
      <c r="E59" s="108"/>
      <c r="F59" s="1116"/>
      <c r="G59" s="1116"/>
      <c r="H59" s="1116"/>
      <c r="I59" s="1116"/>
      <c r="J59" s="1116"/>
    </row>
    <row r="60" spans="1:10" ht="15" customHeight="1">
      <c r="A60" s="1116"/>
      <c r="B60" s="1116"/>
      <c r="C60" s="108"/>
      <c r="D60" s="1116"/>
      <c r="E60" s="108"/>
      <c r="F60" s="1116"/>
      <c r="G60" s="1116"/>
      <c r="H60" s="1116"/>
      <c r="I60" s="1116"/>
      <c r="J60" s="1116"/>
    </row>
    <row r="61" spans="1:10" ht="15" customHeight="1">
      <c r="A61" s="1116"/>
      <c r="B61" s="1116"/>
      <c r="C61" s="108"/>
      <c r="D61" s="1116"/>
      <c r="E61" s="108"/>
      <c r="F61" s="1116"/>
      <c r="G61" s="1116"/>
      <c r="H61" s="1116"/>
      <c r="I61" s="1116"/>
      <c r="J61" s="1116"/>
    </row>
    <row r="62" spans="1:10" ht="15" customHeight="1">
      <c r="A62" s="1116"/>
      <c r="B62" s="1116"/>
      <c r="C62" s="108"/>
      <c r="D62" s="1116"/>
      <c r="E62" s="108"/>
      <c r="F62" s="1116"/>
      <c r="G62" s="1116"/>
      <c r="H62" s="1116"/>
      <c r="I62" s="1116"/>
      <c r="J62" s="1116"/>
    </row>
    <row r="63" spans="1:10" ht="15" customHeight="1">
      <c r="A63" s="1116"/>
      <c r="B63" s="1116"/>
      <c r="C63" s="108"/>
      <c r="D63" s="1116"/>
      <c r="E63" s="108"/>
      <c r="F63" s="1116"/>
      <c r="G63" s="1116"/>
      <c r="H63" s="1116"/>
      <c r="I63" s="1116"/>
      <c r="J63" s="1116"/>
    </row>
    <row r="64" spans="1:10" ht="15" customHeight="1">
      <c r="A64" s="1116"/>
      <c r="B64" s="1116"/>
      <c r="C64" s="108"/>
      <c r="D64" s="1116"/>
      <c r="E64" s="108"/>
      <c r="F64" s="1116"/>
      <c r="G64" s="1116"/>
      <c r="H64" s="1116"/>
      <c r="I64" s="1116"/>
      <c r="J64" s="1116"/>
    </row>
    <row r="65" spans="1:10" ht="15" customHeight="1">
      <c r="A65" s="1116"/>
      <c r="B65" s="1116"/>
      <c r="C65" s="108"/>
      <c r="D65" s="1116"/>
      <c r="E65" s="108"/>
      <c r="F65" s="1116"/>
      <c r="G65" s="1116"/>
      <c r="H65" s="1116"/>
      <c r="I65" s="1116"/>
      <c r="J65" s="1116"/>
    </row>
    <row r="66" spans="1:10" ht="15" customHeight="1">
      <c r="A66" s="1116"/>
      <c r="B66" s="1116"/>
      <c r="C66" s="108"/>
      <c r="D66" s="1116"/>
      <c r="E66" s="108"/>
      <c r="F66" s="1116"/>
      <c r="G66" s="1116"/>
      <c r="H66" s="1116"/>
      <c r="I66" s="1116"/>
      <c r="J66" s="1116"/>
    </row>
    <row r="67" spans="1:10" ht="15" customHeight="1">
      <c r="A67" s="1116"/>
      <c r="B67" s="1116"/>
      <c r="C67" s="108"/>
      <c r="D67" s="1116"/>
      <c r="E67" s="108"/>
      <c r="F67" s="1116"/>
      <c r="G67" s="1116"/>
      <c r="H67" s="1116"/>
      <c r="I67" s="1116"/>
      <c r="J67" s="1116"/>
    </row>
    <row r="68" spans="1:10" ht="15" customHeight="1">
      <c r="A68" s="1116"/>
      <c r="B68" s="1116"/>
      <c r="C68" s="108"/>
      <c r="D68" s="1116"/>
      <c r="E68" s="108"/>
      <c r="F68" s="1116"/>
      <c r="G68" s="1116"/>
      <c r="H68" s="1116"/>
      <c r="I68" s="1116"/>
      <c r="J68" s="1116"/>
    </row>
    <row r="69" spans="1:10" ht="15" customHeight="1">
      <c r="A69" s="1116"/>
      <c r="B69" s="1116"/>
      <c r="C69" s="108"/>
      <c r="D69" s="1116"/>
      <c r="E69" s="108"/>
      <c r="F69" s="1116"/>
      <c r="G69" s="1116"/>
      <c r="H69" s="1116"/>
      <c r="I69" s="1116"/>
      <c r="J69" s="1116"/>
    </row>
    <row r="70" spans="1:10" ht="15" customHeight="1">
      <c r="A70" s="1116"/>
      <c r="B70" s="1116"/>
      <c r="C70" s="108"/>
      <c r="D70" s="1116"/>
      <c r="E70" s="108"/>
      <c r="F70" s="1116"/>
      <c r="G70" s="1116"/>
      <c r="H70" s="1116"/>
      <c r="I70" s="1116"/>
      <c r="J70" s="1116"/>
    </row>
    <row r="71" spans="1:10" ht="15" customHeight="1">
      <c r="A71" s="1116"/>
      <c r="B71" s="1116"/>
      <c r="C71" s="108"/>
      <c r="D71" s="1116"/>
      <c r="E71" s="108"/>
      <c r="F71" s="1116"/>
      <c r="G71" s="1116"/>
      <c r="H71" s="1116"/>
      <c r="I71" s="1116"/>
      <c r="J71" s="1116"/>
    </row>
    <row r="72" spans="1:10" ht="15" customHeight="1">
      <c r="A72" s="1116"/>
      <c r="B72" s="1116"/>
      <c r="C72" s="108"/>
      <c r="D72" s="1116"/>
      <c r="E72" s="108"/>
      <c r="F72" s="1116"/>
      <c r="G72" s="1116"/>
      <c r="H72" s="1116"/>
      <c r="I72" s="1116"/>
      <c r="J72" s="1116"/>
    </row>
    <row r="73" spans="1:10" ht="15" customHeight="1">
      <c r="A73" s="1116"/>
      <c r="B73" s="1116"/>
      <c r="C73" s="108"/>
      <c r="D73" s="1116"/>
      <c r="E73" s="108"/>
      <c r="F73" s="1116"/>
      <c r="G73" s="1116"/>
      <c r="H73" s="1116"/>
      <c r="I73" s="1116"/>
      <c r="J73" s="1116"/>
    </row>
    <row r="74" spans="1:10" ht="15" customHeight="1">
      <c r="A74" s="1116"/>
      <c r="B74" s="1116"/>
      <c r="C74" s="108"/>
      <c r="D74" s="1116"/>
      <c r="E74" s="108"/>
      <c r="F74" s="1116"/>
      <c r="G74" s="1116"/>
      <c r="H74" s="1116"/>
      <c r="I74" s="1116"/>
      <c r="J74" s="1116"/>
    </row>
    <row r="75" spans="1:10" ht="15" customHeight="1">
      <c r="A75" s="1116"/>
      <c r="B75" s="1116"/>
      <c r="C75" s="108"/>
      <c r="D75" s="1116"/>
      <c r="E75" s="108"/>
      <c r="F75" s="1116"/>
      <c r="G75" s="1116"/>
      <c r="H75" s="1116"/>
      <c r="I75" s="1116"/>
      <c r="J75" s="1116"/>
    </row>
    <row r="76" spans="1:10" ht="15" customHeight="1">
      <c r="A76" s="1116"/>
      <c r="B76" s="1116"/>
      <c r="C76" s="108"/>
      <c r="D76" s="1116"/>
      <c r="E76" s="108"/>
      <c r="F76" s="1116"/>
      <c r="G76" s="1116"/>
      <c r="H76" s="1116"/>
      <c r="I76" s="1116"/>
      <c r="J76" s="1116"/>
    </row>
    <row r="77" spans="1:10" ht="15" customHeight="1">
      <c r="A77" s="1116"/>
      <c r="B77" s="1116"/>
      <c r="C77" s="108"/>
      <c r="D77" s="1116"/>
      <c r="E77" s="108"/>
      <c r="F77" s="1116"/>
      <c r="G77" s="1116"/>
      <c r="H77" s="1116"/>
      <c r="I77" s="1116"/>
      <c r="J77" s="1116"/>
    </row>
    <row r="78" spans="1:10" ht="15" customHeight="1">
      <c r="A78" s="1116"/>
      <c r="B78" s="1116"/>
      <c r="C78" s="108"/>
      <c r="D78" s="1116"/>
      <c r="E78" s="108"/>
      <c r="F78" s="1116"/>
      <c r="G78" s="1116"/>
      <c r="H78" s="1116"/>
      <c r="I78" s="1116"/>
      <c r="J78" s="1116"/>
    </row>
    <row r="79" spans="1:10" ht="15" customHeight="1">
      <c r="A79" s="1116"/>
      <c r="B79" s="1116"/>
      <c r="C79" s="108"/>
      <c r="D79" s="1116"/>
      <c r="E79" s="108"/>
      <c r="F79" s="1116"/>
      <c r="G79" s="1116"/>
      <c r="H79" s="1116"/>
      <c r="I79" s="1116"/>
      <c r="J79" s="1116"/>
    </row>
    <row r="80" spans="1:10" ht="15" customHeight="1">
      <c r="A80" s="1116"/>
      <c r="B80" s="1116"/>
      <c r="C80" s="108"/>
      <c r="D80" s="1116"/>
      <c r="E80" s="108"/>
      <c r="F80" s="1116"/>
      <c r="G80" s="1116"/>
      <c r="H80" s="1116"/>
      <c r="I80" s="1116"/>
      <c r="J80" s="1116"/>
    </row>
    <row r="81" spans="1:10" ht="15" customHeight="1">
      <c r="A81" s="1116"/>
      <c r="B81" s="1116"/>
      <c r="C81" s="108"/>
      <c r="D81" s="1116"/>
      <c r="E81" s="108"/>
      <c r="F81" s="1116"/>
      <c r="G81" s="1116"/>
      <c r="H81" s="1116"/>
      <c r="I81" s="1116"/>
      <c r="J81" s="1116"/>
    </row>
  </sheetData>
  <printOptions horizontalCentered="1"/>
  <pageMargins left="0.51181102362204722" right="0.51181102362204722" top="0.51181102362204722" bottom="0.51181102362204722" header="0.51181102362204722" footer="0.51181102362204722"/>
  <pageSetup scale="54" firstPageNumber="2" orientation="landscape" useFirstPageNumber="1" r:id="rId1"/>
  <headerFooter scaleWithDoc="0">
    <oddFooter>&amp;R&amp;"Helvetica,Regular"&amp;7BCE Supplementary Financial Information - First Quarter 2024 Page 3</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2867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28673" r:id="rId7" name="FPMExcelClientSheetOptionstb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F35"/>
  <sheetViews>
    <sheetView showGridLines="0" view="pageBreakPreview" zoomScale="85" zoomScaleNormal="90" zoomScaleSheetLayoutView="85" workbookViewId="0"/>
  </sheetViews>
  <sheetFormatPr defaultColWidth="8.85546875" defaultRowHeight="16.5"/>
  <cols>
    <col min="1" max="1" width="116" style="654" customWidth="1"/>
    <col min="2" max="3" width="13" style="1085" customWidth="1"/>
    <col min="4" max="4" width="1.85546875" style="1085" customWidth="1"/>
    <col min="5" max="5" width="13" style="1085" customWidth="1"/>
    <col min="6" max="6" width="15.140625" style="1085" customWidth="1"/>
    <col min="7" max="16384" width="8.85546875" style="654"/>
  </cols>
  <sheetData>
    <row r="1" spans="1:6" ht="23.25">
      <c r="A1" s="1122"/>
      <c r="B1" s="1084"/>
      <c r="C1" s="1084"/>
      <c r="F1" s="90" t="s">
        <v>346</v>
      </c>
    </row>
    <row r="2" spans="1:6" ht="18" customHeight="1">
      <c r="A2" s="1122"/>
      <c r="B2" s="1084"/>
      <c r="C2" s="1084"/>
      <c r="F2" s="1182" t="s">
        <v>248</v>
      </c>
    </row>
    <row r="3" spans="1:6" ht="16.5" customHeight="1">
      <c r="A3" s="1122"/>
      <c r="B3" s="1084"/>
      <c r="C3" s="1084"/>
      <c r="D3" s="1084"/>
      <c r="E3" s="1084"/>
      <c r="F3" s="1084"/>
    </row>
    <row r="4" spans="1:6" ht="15.75" customHeight="1" thickBot="1">
      <c r="A4" s="1122"/>
      <c r="B4" s="1244"/>
      <c r="C4" s="1244"/>
      <c r="D4" s="1244"/>
      <c r="E4" s="1244"/>
      <c r="F4" s="1244"/>
    </row>
    <row r="5" spans="1:6" ht="33.75" customHeight="1" thickTop="1">
      <c r="A5" s="1245" t="s">
        <v>79</v>
      </c>
      <c r="B5" s="1246" t="s">
        <v>382</v>
      </c>
      <c r="C5" s="1247" t="s">
        <v>381</v>
      </c>
      <c r="D5" s="1248"/>
      <c r="E5" s="1249" t="s">
        <v>32</v>
      </c>
      <c r="F5" s="1249" t="s">
        <v>31</v>
      </c>
    </row>
    <row r="6" spans="1:6" ht="12" customHeight="1">
      <c r="A6" s="1122"/>
      <c r="B6" s="1250"/>
      <c r="C6" s="1119"/>
      <c r="D6" s="1119"/>
      <c r="E6" s="1122"/>
      <c r="F6" s="1119"/>
    </row>
    <row r="7" spans="1:6">
      <c r="A7" s="445" t="s">
        <v>212</v>
      </c>
      <c r="B7" s="1290"/>
      <c r="C7" s="1291"/>
      <c r="D7" s="1291"/>
      <c r="E7" s="1291"/>
      <c r="F7" s="1291"/>
    </row>
    <row r="8" spans="1:6">
      <c r="A8" s="1251" t="s">
        <v>351</v>
      </c>
      <c r="B8" s="1252">
        <v>5375</v>
      </c>
      <c r="C8" s="1253">
        <v>5367</v>
      </c>
      <c r="D8" s="1254"/>
      <c r="E8" s="1253">
        <v>8</v>
      </c>
      <c r="F8" s="1255">
        <v>1.4905906465436929E-3</v>
      </c>
    </row>
    <row r="9" spans="1:6">
      <c r="A9" s="1251" t="s">
        <v>106</v>
      </c>
      <c r="B9" s="1252">
        <v>725</v>
      </c>
      <c r="C9" s="1253">
        <v>780</v>
      </c>
      <c r="D9" s="1254"/>
      <c r="E9" s="1253">
        <v>-55</v>
      </c>
      <c r="F9" s="1255">
        <v>-7.0512820512820512E-2</v>
      </c>
    </row>
    <row r="10" spans="1:6">
      <c r="A10" s="1256" t="s">
        <v>107</v>
      </c>
      <c r="B10" s="1252">
        <v>-89</v>
      </c>
      <c r="C10" s="1257">
        <v>-93</v>
      </c>
      <c r="D10" s="1254"/>
      <c r="E10" s="1257">
        <v>4</v>
      </c>
      <c r="F10" s="1255">
        <v>4.3010752688172046E-2</v>
      </c>
    </row>
    <row r="11" spans="1:6">
      <c r="A11" s="379" t="s">
        <v>0</v>
      </c>
      <c r="B11" s="1258">
        <v>6011</v>
      </c>
      <c r="C11" s="1259">
        <v>6054</v>
      </c>
      <c r="D11" s="1254"/>
      <c r="E11" s="1259">
        <v>-43</v>
      </c>
      <c r="F11" s="1260">
        <v>-7.102741988767757E-3</v>
      </c>
    </row>
    <row r="12" spans="1:6" ht="8.25" customHeight="1">
      <c r="A12" s="379"/>
      <c r="B12" s="1252"/>
      <c r="C12" s="1253"/>
      <c r="D12" s="1261"/>
      <c r="E12" s="1262"/>
      <c r="F12" s="1263"/>
    </row>
    <row r="13" spans="1:6">
      <c r="A13" s="445" t="s">
        <v>137</v>
      </c>
      <c r="B13" s="1292"/>
      <c r="C13" s="1293"/>
      <c r="D13" s="1293"/>
      <c r="E13" s="1293"/>
      <c r="F13" s="1294"/>
    </row>
    <row r="14" spans="1:6">
      <c r="A14" s="1251" t="s">
        <v>338</v>
      </c>
      <c r="B14" s="1252">
        <v>-2927</v>
      </c>
      <c r="C14" s="1253">
        <v>-2961</v>
      </c>
      <c r="D14" s="1254"/>
      <c r="E14" s="1253">
        <v>34</v>
      </c>
      <c r="F14" s="1255">
        <v>1.1482607227288078E-2</v>
      </c>
    </row>
    <row r="15" spans="1:6">
      <c r="A15" s="1251" t="s">
        <v>106</v>
      </c>
      <c r="B15" s="1252">
        <v>-608</v>
      </c>
      <c r="C15" s="1253">
        <v>-648</v>
      </c>
      <c r="D15" s="1254"/>
      <c r="E15" s="1253">
        <v>40</v>
      </c>
      <c r="F15" s="1255">
        <v>6.1728395061728392E-2</v>
      </c>
    </row>
    <row r="16" spans="1:6">
      <c r="A16" s="1256" t="s">
        <v>107</v>
      </c>
      <c r="B16" s="1252">
        <v>89</v>
      </c>
      <c r="C16" s="1257">
        <v>93</v>
      </c>
      <c r="D16" s="1254"/>
      <c r="E16" s="1264">
        <v>-4</v>
      </c>
      <c r="F16" s="1265">
        <v>-4.3010752688172046E-2</v>
      </c>
    </row>
    <row r="17" spans="1:6">
      <c r="A17" s="379" t="s">
        <v>0</v>
      </c>
      <c r="B17" s="1258">
        <v>-3446</v>
      </c>
      <c r="C17" s="1259">
        <v>-3516</v>
      </c>
      <c r="D17" s="1254"/>
      <c r="E17" s="1266">
        <v>70</v>
      </c>
      <c r="F17" s="1260">
        <v>1.9908987485779295E-2</v>
      </c>
    </row>
    <row r="18" spans="1:6" s="1268" customFormat="1" ht="10.5" customHeight="1">
      <c r="A18" s="1267"/>
      <c r="B18" s="1252"/>
      <c r="C18" s="1253"/>
      <c r="D18" s="1254"/>
      <c r="E18" s="1253"/>
      <c r="F18" s="1255"/>
    </row>
    <row r="19" spans="1:6">
      <c r="A19" s="445" t="s">
        <v>98</v>
      </c>
      <c r="B19" s="1292"/>
      <c r="C19" s="1293"/>
      <c r="D19" s="1293"/>
      <c r="E19" s="1293"/>
      <c r="F19" s="1294"/>
    </row>
    <row r="20" spans="1:6">
      <c r="A20" s="1251" t="s">
        <v>338</v>
      </c>
      <c r="B20" s="1252">
        <v>2448</v>
      </c>
      <c r="C20" s="1253">
        <v>2406</v>
      </c>
      <c r="D20" s="1254"/>
      <c r="E20" s="1253">
        <v>42</v>
      </c>
      <c r="F20" s="1255">
        <v>1.7456359102244388E-2</v>
      </c>
    </row>
    <row r="21" spans="1:6">
      <c r="A21" s="581" t="s">
        <v>135</v>
      </c>
      <c r="B21" s="1269">
        <v>0.45500000000000002</v>
      </c>
      <c r="C21" s="1060">
        <v>0.44800000000000001</v>
      </c>
      <c r="D21" s="1270"/>
      <c r="E21" s="1271"/>
      <c r="F21" s="1272">
        <v>0.70000000000000062</v>
      </c>
    </row>
    <row r="22" spans="1:6">
      <c r="A22" s="1251" t="s">
        <v>106</v>
      </c>
      <c r="B22" s="1252">
        <v>117</v>
      </c>
      <c r="C22" s="1253">
        <v>132</v>
      </c>
      <c r="D22" s="1273"/>
      <c r="E22" s="1253">
        <v>-15</v>
      </c>
      <c r="F22" s="1255">
        <v>-0.11363636363636363</v>
      </c>
    </row>
    <row r="23" spans="1:6">
      <c r="A23" s="581" t="s">
        <v>135</v>
      </c>
      <c r="B23" s="1274">
        <v>0.161</v>
      </c>
      <c r="C23" s="1060">
        <v>0.16900000000000001</v>
      </c>
      <c r="D23" s="1275"/>
      <c r="E23" s="1262"/>
      <c r="F23" s="1272">
        <v>-0.80000000000000071</v>
      </c>
    </row>
    <row r="24" spans="1:6">
      <c r="A24" s="379" t="s">
        <v>0</v>
      </c>
      <c r="B24" s="1258">
        <v>2565</v>
      </c>
      <c r="C24" s="1259">
        <v>2538</v>
      </c>
      <c r="D24" s="1254"/>
      <c r="E24" s="1259">
        <v>27</v>
      </c>
      <c r="F24" s="1260">
        <v>1.0638297872340425E-2</v>
      </c>
    </row>
    <row r="25" spans="1:6">
      <c r="A25" s="581" t="s">
        <v>135</v>
      </c>
      <c r="B25" s="1269">
        <v>0.42699999999999999</v>
      </c>
      <c r="C25" s="1060">
        <v>0.41899999999999998</v>
      </c>
      <c r="D25" s="1270"/>
      <c r="E25" s="1253"/>
      <c r="F25" s="1276">
        <v>0.80000000000000071</v>
      </c>
    </row>
    <row r="26" spans="1:6" s="1268" customFormat="1" ht="10.5" customHeight="1">
      <c r="A26" s="581"/>
      <c r="B26" s="1277"/>
      <c r="C26" s="1271"/>
      <c r="D26" s="1270"/>
      <c r="E26" s="1254"/>
      <c r="F26" s="1272"/>
    </row>
    <row r="27" spans="1:6">
      <c r="A27" s="445" t="s">
        <v>10</v>
      </c>
      <c r="B27" s="1292"/>
      <c r="C27" s="1293"/>
      <c r="D27" s="1293"/>
      <c r="E27" s="1293"/>
      <c r="F27" s="1294"/>
    </row>
    <row r="28" spans="1:6">
      <c r="A28" s="1251" t="s">
        <v>338</v>
      </c>
      <c r="B28" s="1252">
        <v>975</v>
      </c>
      <c r="C28" s="1278">
        <v>1052</v>
      </c>
      <c r="D28" s="1254"/>
      <c r="E28" s="1278">
        <v>77</v>
      </c>
      <c r="F28" s="1255">
        <v>7.3193916349809887E-2</v>
      </c>
    </row>
    <row r="29" spans="1:6" ht="18.75">
      <c r="A29" s="581" t="s">
        <v>354</v>
      </c>
      <c r="B29" s="1279">
        <v>0.18139534883720931</v>
      </c>
      <c r="C29" s="1280">
        <v>0.19601267002049563</v>
      </c>
      <c r="D29" s="1270"/>
      <c r="E29" s="1281"/>
      <c r="F29" s="1272">
        <v>1.5000000000000013</v>
      </c>
    </row>
    <row r="30" spans="1:6">
      <c r="A30" s="1251" t="s">
        <v>106</v>
      </c>
      <c r="B30" s="1152">
        <v>27</v>
      </c>
      <c r="C30" s="1278">
        <v>34</v>
      </c>
      <c r="D30" s="1270"/>
      <c r="E30" s="1282">
        <v>7</v>
      </c>
      <c r="F30" s="1255">
        <v>0.20588235294117646</v>
      </c>
    </row>
    <row r="31" spans="1:6">
      <c r="A31" s="581" t="s">
        <v>157</v>
      </c>
      <c r="B31" s="1279">
        <v>3.7241379310344824E-2</v>
      </c>
      <c r="C31" s="1283">
        <v>4.3589743589743588E-2</v>
      </c>
      <c r="D31" s="1270"/>
      <c r="E31" s="1284"/>
      <c r="F31" s="1285">
        <v>0.7</v>
      </c>
    </row>
    <row r="32" spans="1:6">
      <c r="A32" s="379" t="s">
        <v>0</v>
      </c>
      <c r="B32" s="1153">
        <v>1002</v>
      </c>
      <c r="C32" s="1286">
        <v>1086</v>
      </c>
      <c r="D32" s="1254"/>
      <c r="E32" s="1286">
        <v>84</v>
      </c>
      <c r="F32" s="1260">
        <v>7.7348066298342538E-2</v>
      </c>
    </row>
    <row r="33" spans="1:6" ht="17.25" thickBot="1">
      <c r="A33" s="581" t="s">
        <v>157</v>
      </c>
      <c r="B33" s="1287">
        <v>0.16669439361171187</v>
      </c>
      <c r="C33" s="1280">
        <v>0.17938553022794845</v>
      </c>
      <c r="D33" s="1270"/>
      <c r="E33" s="1254"/>
      <c r="F33" s="1276">
        <v>1.1999999999999984</v>
      </c>
    </row>
    <row r="34" spans="1:6" ht="12.75" customHeight="1" thickTop="1">
      <c r="A34" s="379"/>
      <c r="B34" s="1288"/>
      <c r="C34" s="1288"/>
      <c r="D34" s="1288"/>
      <c r="E34" s="1288"/>
      <c r="F34" s="1288"/>
    </row>
    <row r="35" spans="1:6" ht="17.25" customHeight="1">
      <c r="A35" s="1289" t="s">
        <v>348</v>
      </c>
      <c r="B35" s="1288"/>
      <c r="C35" s="1288"/>
      <c r="D35" s="1288"/>
      <c r="E35" s="1288"/>
      <c r="F35" s="1288"/>
    </row>
  </sheetData>
  <printOptions horizontalCentered="1"/>
  <pageMargins left="0.51181102362204722" right="0.51181102362204722" top="0.51181102362204722" bottom="0.51181102362204722" header="0.51181102362204722" footer="0.51181102362204722"/>
  <pageSetup scale="72" firstPageNumber="2" orientation="landscape" useFirstPageNumber="1" r:id="rId1"/>
  <headerFooter scaleWithDoc="0">
    <oddFooter>&amp;R&amp;"Helvetica,Regular"&amp;7BCE Supplementary Financial Information - First Quarter 2024 Page 4</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78849" r:id="rId7" name="FPMExcelClientSheetOptionstb1">
          <controlPr defaultSize="0" autoLine="0" r:id="rId8">
            <anchor moveWithCells="1" sizeWithCells="1">
              <from>
                <xdr:col>0</xdr:col>
                <xdr:colOff>0</xdr:colOff>
                <xdr:row>0</xdr:row>
                <xdr:rowOff>0</xdr:rowOff>
              </from>
              <to>
                <xdr:col>0</xdr:col>
                <xdr:colOff>9525</xdr:colOff>
                <xdr:row>0</xdr:row>
                <xdr:rowOff>9525</xdr:rowOff>
              </to>
            </anchor>
          </controlPr>
        </control>
      </mc:Choice>
      <mc:Fallback>
        <control shapeId="78849" r:id="rId7"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I37"/>
  <sheetViews>
    <sheetView showGridLines="0" view="pageBreakPreview" zoomScale="80" zoomScaleNormal="80" zoomScaleSheetLayoutView="80" workbookViewId="0"/>
  </sheetViews>
  <sheetFormatPr defaultColWidth="9.140625" defaultRowHeight="16.5"/>
  <cols>
    <col min="1" max="1" width="94.85546875" style="653" customWidth="1"/>
    <col min="2" max="2" width="14" style="1332" customWidth="1"/>
    <col min="3" max="3" width="1.85546875" style="1333" customWidth="1"/>
    <col min="4" max="4" width="12.7109375" style="653" customWidth="1"/>
    <col min="5" max="5" width="1.5703125" style="1000" customWidth="1"/>
    <col min="6" max="6" width="12.5703125" style="653" customWidth="1"/>
    <col min="7" max="8" width="12.7109375" style="653" customWidth="1"/>
    <col min="9" max="9" width="12.7109375" style="1332" customWidth="1"/>
    <col min="10" max="16384" width="9.140625" style="653"/>
  </cols>
  <sheetData>
    <row r="1" spans="1:9" ht="20.25">
      <c r="A1" s="184"/>
      <c r="B1" s="184"/>
      <c r="C1" s="998"/>
      <c r="D1" s="184"/>
      <c r="E1" s="998"/>
      <c r="F1" s="184"/>
      <c r="G1" s="182"/>
      <c r="H1" s="182"/>
      <c r="I1" s="90" t="s">
        <v>24</v>
      </c>
    </row>
    <row r="2" spans="1:9" ht="20.25" customHeight="1">
      <c r="A2" s="1295"/>
      <c r="B2" s="184"/>
      <c r="C2" s="998"/>
      <c r="D2" s="184"/>
      <c r="E2" s="998"/>
      <c r="F2" s="184"/>
      <c r="G2" s="182"/>
      <c r="H2" s="1053"/>
      <c r="I2" s="1296" t="s">
        <v>102</v>
      </c>
    </row>
    <row r="3" spans="1:9" ht="45.6" customHeight="1">
      <c r="A3" s="1297" t="s">
        <v>79</v>
      </c>
      <c r="B3" s="1302" t="s">
        <v>380</v>
      </c>
      <c r="C3" s="1303"/>
      <c r="D3" s="1304" t="s">
        <v>369</v>
      </c>
      <c r="E3" s="1305"/>
      <c r="F3" s="1306" t="s">
        <v>337</v>
      </c>
      <c r="G3" s="1306" t="s">
        <v>336</v>
      </c>
      <c r="H3" s="1306" t="s">
        <v>335</v>
      </c>
      <c r="I3" s="1306" t="s">
        <v>334</v>
      </c>
    </row>
    <row r="4" spans="1:9" ht="18.75" customHeight="1">
      <c r="A4" s="1298"/>
      <c r="B4" s="1298"/>
      <c r="C4" s="999"/>
      <c r="D4" s="1307"/>
      <c r="E4" s="1308"/>
      <c r="F4" s="1307"/>
      <c r="G4" s="1307"/>
      <c r="H4" s="1298"/>
      <c r="I4" s="1298"/>
    </row>
    <row r="5" spans="1:9" ht="18">
      <c r="A5" s="1334" t="s">
        <v>212</v>
      </c>
      <c r="B5" s="1335"/>
      <c r="C5" s="1336"/>
      <c r="D5" s="1337"/>
      <c r="E5" s="1338"/>
      <c r="F5" s="1337"/>
      <c r="G5" s="1337"/>
      <c r="H5" s="1335"/>
      <c r="I5" s="1335"/>
    </row>
    <row r="6" spans="1:9" ht="18">
      <c r="A6" s="1014" t="s">
        <v>338</v>
      </c>
      <c r="B6" s="1148">
        <v>5375</v>
      </c>
      <c r="C6" s="1309"/>
      <c r="D6" s="1309">
        <v>21926</v>
      </c>
      <c r="E6" s="1309"/>
      <c r="F6" s="1309">
        <v>5744</v>
      </c>
      <c r="G6" s="1309">
        <v>5461</v>
      </c>
      <c r="H6" s="1309">
        <v>5354</v>
      </c>
      <c r="I6" s="1309">
        <v>5367</v>
      </c>
    </row>
    <row r="7" spans="1:9" ht="18">
      <c r="A7" s="1014" t="s">
        <v>106</v>
      </c>
      <c r="B7" s="1148">
        <v>725</v>
      </c>
      <c r="C7" s="1309"/>
      <c r="D7" s="1309">
        <v>3117</v>
      </c>
      <c r="E7" s="1309"/>
      <c r="F7" s="1309">
        <v>822</v>
      </c>
      <c r="G7" s="1309">
        <v>710</v>
      </c>
      <c r="H7" s="1309">
        <v>805</v>
      </c>
      <c r="I7" s="1309">
        <v>780</v>
      </c>
    </row>
    <row r="8" spans="1:9" ht="18">
      <c r="A8" s="1299" t="s">
        <v>107</v>
      </c>
      <c r="B8" s="1150">
        <v>-89</v>
      </c>
      <c r="C8" s="1310"/>
      <c r="D8" s="1310">
        <v>-370</v>
      </c>
      <c r="E8" s="1310"/>
      <c r="F8" s="1310">
        <v>-93</v>
      </c>
      <c r="G8" s="1310">
        <v>-91</v>
      </c>
      <c r="H8" s="1310">
        <v>-93</v>
      </c>
      <c r="I8" s="1310">
        <v>-93</v>
      </c>
    </row>
    <row r="9" spans="1:9" ht="18">
      <c r="A9" s="1300" t="s">
        <v>184</v>
      </c>
      <c r="B9" s="1151">
        <v>6011</v>
      </c>
      <c r="C9" s="1309"/>
      <c r="D9" s="1311">
        <v>24673</v>
      </c>
      <c r="E9" s="1309"/>
      <c r="F9" s="1311">
        <v>6473</v>
      </c>
      <c r="G9" s="1311">
        <v>6080</v>
      </c>
      <c r="H9" s="1311">
        <v>6066</v>
      </c>
      <c r="I9" s="1311">
        <v>6054</v>
      </c>
    </row>
    <row r="10" spans="1:9" ht="18">
      <c r="A10" s="1301"/>
      <c r="B10" s="1061"/>
      <c r="C10" s="1094"/>
      <c r="D10" s="1094"/>
      <c r="E10" s="1094"/>
      <c r="F10" s="1094"/>
      <c r="G10" s="1094"/>
      <c r="H10" s="1094"/>
      <c r="I10" s="1094"/>
    </row>
    <row r="11" spans="1:9" ht="18">
      <c r="A11" s="1334" t="s">
        <v>137</v>
      </c>
      <c r="B11" s="1335"/>
      <c r="C11" s="1339"/>
      <c r="D11" s="1340"/>
      <c r="E11" s="1340"/>
      <c r="F11" s="1340"/>
      <c r="G11" s="1340"/>
      <c r="H11" s="1340"/>
      <c r="I11" s="1340"/>
    </row>
    <row r="12" spans="1:9" ht="19.5">
      <c r="A12" s="1014" t="s">
        <v>344</v>
      </c>
      <c r="B12" s="1148">
        <v>-2927</v>
      </c>
      <c r="C12" s="1309"/>
      <c r="D12" s="1309">
        <v>-12206</v>
      </c>
      <c r="E12" s="1309"/>
      <c r="F12" s="1309">
        <v>-3325</v>
      </c>
      <c r="G12" s="1309">
        <v>-2997</v>
      </c>
      <c r="H12" s="1309">
        <v>-2923</v>
      </c>
      <c r="I12" s="1309">
        <v>-2961</v>
      </c>
    </row>
    <row r="13" spans="1:9" ht="18">
      <c r="A13" s="1014" t="s">
        <v>106</v>
      </c>
      <c r="B13" s="1148">
        <v>-608</v>
      </c>
      <c r="C13" s="1309"/>
      <c r="D13" s="1309">
        <v>-2420</v>
      </c>
      <c r="E13" s="1309"/>
      <c r="F13" s="1309">
        <v>-674</v>
      </c>
      <c r="G13" s="1309">
        <v>-507</v>
      </c>
      <c r="H13" s="1309">
        <v>-591</v>
      </c>
      <c r="I13" s="1309">
        <v>-648</v>
      </c>
    </row>
    <row r="14" spans="1:9" ht="18">
      <c r="A14" s="1299" t="s">
        <v>107</v>
      </c>
      <c r="B14" s="1312">
        <v>89</v>
      </c>
      <c r="C14" s="1310"/>
      <c r="D14" s="1310">
        <v>370</v>
      </c>
      <c r="E14" s="1310"/>
      <c r="F14" s="1310">
        <v>93</v>
      </c>
      <c r="G14" s="1309">
        <v>91</v>
      </c>
      <c r="H14" s="1313">
        <v>93</v>
      </c>
      <c r="I14" s="1313">
        <v>93</v>
      </c>
    </row>
    <row r="15" spans="1:9" ht="18">
      <c r="A15" s="1300" t="s">
        <v>184</v>
      </c>
      <c r="B15" s="1314">
        <v>-3446</v>
      </c>
      <c r="C15" s="1309"/>
      <c r="D15" s="1311">
        <v>-14256</v>
      </c>
      <c r="E15" s="1309"/>
      <c r="F15" s="1311">
        <v>-3906</v>
      </c>
      <c r="G15" s="1311">
        <v>-3413</v>
      </c>
      <c r="H15" s="1315">
        <v>-3421</v>
      </c>
      <c r="I15" s="1315">
        <v>-3516</v>
      </c>
    </row>
    <row r="16" spans="1:9" ht="18">
      <c r="A16" s="1300"/>
      <c r="B16" s="1061"/>
      <c r="C16" s="1094"/>
      <c r="D16" s="1094"/>
      <c r="E16" s="1094"/>
      <c r="F16" s="1094"/>
      <c r="G16" s="1094"/>
      <c r="H16" s="1094"/>
      <c r="I16" s="1094"/>
    </row>
    <row r="17" spans="1:9" ht="18">
      <c r="A17" s="1334" t="s">
        <v>98</v>
      </c>
      <c r="B17" s="1341"/>
      <c r="C17" s="1339"/>
      <c r="D17" s="1340"/>
      <c r="E17" s="1340"/>
      <c r="F17" s="1340"/>
      <c r="G17" s="1340"/>
      <c r="H17" s="1340"/>
      <c r="I17" s="1340"/>
    </row>
    <row r="18" spans="1:9" ht="18">
      <c r="A18" s="1014" t="s">
        <v>345</v>
      </c>
      <c r="B18" s="1148">
        <v>2448</v>
      </c>
      <c r="C18" s="1150"/>
      <c r="D18" s="1309">
        <v>9720</v>
      </c>
      <c r="E18" s="1309"/>
      <c r="F18" s="1309">
        <v>2419</v>
      </c>
      <c r="G18" s="1309">
        <v>2464</v>
      </c>
      <c r="H18" s="1309">
        <v>2431</v>
      </c>
      <c r="I18" s="1309">
        <v>2406</v>
      </c>
    </row>
    <row r="19" spans="1:9" ht="18.75">
      <c r="A19" s="1013" t="s">
        <v>135</v>
      </c>
      <c r="B19" s="1062">
        <v>0.45500000000000002</v>
      </c>
      <c r="C19" s="1316"/>
      <c r="D19" s="1316">
        <v>0.443</v>
      </c>
      <c r="E19" s="1316" t="e">
        <v>#DIV/0!</v>
      </c>
      <c r="F19" s="1316">
        <v>0.42099999999999999</v>
      </c>
      <c r="G19" s="1316">
        <v>0.45100000000000001</v>
      </c>
      <c r="H19" s="1316">
        <v>0.45400000000000001</v>
      </c>
      <c r="I19" s="1316">
        <v>0.44800000000000001</v>
      </c>
    </row>
    <row r="20" spans="1:9" ht="18">
      <c r="A20" s="1014" t="s">
        <v>106</v>
      </c>
      <c r="B20" s="1148">
        <v>117</v>
      </c>
      <c r="C20" s="1309"/>
      <c r="D20" s="1309">
        <v>697</v>
      </c>
      <c r="E20" s="1309"/>
      <c r="F20" s="1309">
        <v>148</v>
      </c>
      <c r="G20" s="1309">
        <v>203</v>
      </c>
      <c r="H20" s="1309">
        <v>214</v>
      </c>
      <c r="I20" s="1309">
        <v>132</v>
      </c>
    </row>
    <row r="21" spans="1:9" ht="18.75">
      <c r="A21" s="1013" t="s">
        <v>135</v>
      </c>
      <c r="B21" s="1149">
        <v>0.161</v>
      </c>
      <c r="C21" s="1317"/>
      <c r="D21" s="1317">
        <v>0.224</v>
      </c>
      <c r="E21" s="1317" t="e">
        <v>#DIV/0!</v>
      </c>
      <c r="F21" s="1317">
        <v>0.18</v>
      </c>
      <c r="G21" s="1317">
        <v>0.28599999999999998</v>
      </c>
      <c r="H21" s="1317">
        <v>0.26600000000000001</v>
      </c>
      <c r="I21" s="1317">
        <v>0.16900000000000001</v>
      </c>
    </row>
    <row r="22" spans="1:9" ht="18">
      <c r="A22" s="1300" t="s">
        <v>184</v>
      </c>
      <c r="B22" s="1151">
        <v>2565</v>
      </c>
      <c r="C22" s="1309"/>
      <c r="D22" s="1311">
        <v>10417</v>
      </c>
      <c r="E22" s="1309"/>
      <c r="F22" s="1311">
        <v>2567</v>
      </c>
      <c r="G22" s="1311">
        <v>2667</v>
      </c>
      <c r="H22" s="1311">
        <v>2645</v>
      </c>
      <c r="I22" s="1311">
        <v>2538</v>
      </c>
    </row>
    <row r="23" spans="1:9" ht="18.75">
      <c r="A23" s="1013" t="s">
        <v>135</v>
      </c>
      <c r="B23" s="1062">
        <v>0.42699999999999999</v>
      </c>
      <c r="C23" s="1316"/>
      <c r="D23" s="1316">
        <v>0.42199999999999999</v>
      </c>
      <c r="E23" s="1316" t="e">
        <v>#DIV/0!</v>
      </c>
      <c r="F23" s="1316">
        <v>0.39700000000000002</v>
      </c>
      <c r="G23" s="1316">
        <v>0.439</v>
      </c>
      <c r="H23" s="1316">
        <v>0.436</v>
      </c>
      <c r="I23" s="1316">
        <v>0.41899999999999998</v>
      </c>
    </row>
    <row r="24" spans="1:9" ht="18">
      <c r="A24" s="1082"/>
      <c r="B24" s="1083"/>
      <c r="C24" s="1318"/>
      <c r="D24" s="1319"/>
      <c r="E24" s="1318"/>
      <c r="F24" s="1319"/>
      <c r="G24" s="1319"/>
      <c r="H24" s="1319"/>
      <c r="I24" s="1319"/>
    </row>
    <row r="25" spans="1:9" ht="18">
      <c r="A25" s="1334" t="s">
        <v>10</v>
      </c>
      <c r="B25" s="1341"/>
      <c r="C25" s="1339"/>
      <c r="D25" s="1340"/>
      <c r="E25" s="1339"/>
      <c r="F25" s="1340"/>
      <c r="G25" s="1340"/>
      <c r="H25" s="1340"/>
      <c r="I25" s="1340"/>
    </row>
    <row r="26" spans="1:9" ht="18">
      <c r="A26" s="1014" t="s">
        <v>338</v>
      </c>
      <c r="B26" s="1148">
        <v>975</v>
      </c>
      <c r="C26" s="1150"/>
      <c r="D26" s="1309">
        <v>4421</v>
      </c>
      <c r="E26" s="1320"/>
      <c r="F26" s="1309">
        <v>975</v>
      </c>
      <c r="G26" s="1309">
        <v>1123</v>
      </c>
      <c r="H26" s="1309">
        <v>1271</v>
      </c>
      <c r="I26" s="1309">
        <v>1052</v>
      </c>
    </row>
    <row r="27" spans="1:9" ht="18.75">
      <c r="A27" s="1013" t="s">
        <v>189</v>
      </c>
      <c r="B27" s="1062">
        <v>0.18139534883720931</v>
      </c>
      <c r="C27" s="1316"/>
      <c r="D27" s="1316">
        <v>0.20163276475417313</v>
      </c>
      <c r="E27" s="1316"/>
      <c r="F27" s="1316">
        <v>0.16974233983286907</v>
      </c>
      <c r="G27" s="1316">
        <v>0.2056399926753342</v>
      </c>
      <c r="H27" s="1316">
        <v>0.23699999999999999</v>
      </c>
      <c r="I27" s="1316">
        <v>0.19601267002049563</v>
      </c>
    </row>
    <row r="28" spans="1:9" ht="18">
      <c r="A28" s="1014" t="s">
        <v>106</v>
      </c>
      <c r="B28" s="1148">
        <v>27</v>
      </c>
      <c r="C28" s="1309"/>
      <c r="D28" s="1309">
        <v>160</v>
      </c>
      <c r="E28" s="1320"/>
      <c r="F28" s="1309">
        <v>54</v>
      </c>
      <c r="G28" s="1309">
        <v>36</v>
      </c>
      <c r="H28" s="1309">
        <v>36</v>
      </c>
      <c r="I28" s="1309">
        <v>34</v>
      </c>
    </row>
    <row r="29" spans="1:9" ht="18.75">
      <c r="A29" s="1013" t="s">
        <v>189</v>
      </c>
      <c r="B29" s="1062">
        <v>3.7241379310344824E-2</v>
      </c>
      <c r="C29" s="1316"/>
      <c r="D29" s="1316">
        <v>5.1331408405518128E-2</v>
      </c>
      <c r="E29" s="1321"/>
      <c r="F29" s="1317">
        <v>6.569343065693431E-2</v>
      </c>
      <c r="G29" s="1317">
        <v>5.0704225352112678E-2</v>
      </c>
      <c r="H29" s="1316">
        <v>4.4999999999999998E-2</v>
      </c>
      <c r="I29" s="1316">
        <v>4.3589743589743588E-2</v>
      </c>
    </row>
    <row r="30" spans="1:9" ht="18">
      <c r="A30" s="1300" t="s">
        <v>0</v>
      </c>
      <c r="B30" s="1322">
        <v>1002</v>
      </c>
      <c r="C30" s="1309"/>
      <c r="D30" s="1311">
        <v>4581</v>
      </c>
      <c r="E30" s="1323"/>
      <c r="F30" s="1311">
        <v>1029</v>
      </c>
      <c r="G30" s="1315">
        <v>1159</v>
      </c>
      <c r="H30" s="1311">
        <v>1307</v>
      </c>
      <c r="I30" s="1311">
        <v>1086</v>
      </c>
    </row>
    <row r="31" spans="1:9" ht="18.75">
      <c r="A31" s="1013" t="s">
        <v>189</v>
      </c>
      <c r="B31" s="1149">
        <v>0.16669439361171187</v>
      </c>
      <c r="C31" s="1321"/>
      <c r="D31" s="1321">
        <v>0.18566854456288251</v>
      </c>
      <c r="E31" s="1321" t="e">
        <v>#DIV/0!</v>
      </c>
      <c r="F31" s="1316">
        <v>0.15896802101035068</v>
      </c>
      <c r="G31" s="1316">
        <v>0.19062499999999999</v>
      </c>
      <c r="H31" s="1321">
        <v>0.215</v>
      </c>
      <c r="I31" s="1321">
        <v>0.17938553022794845</v>
      </c>
    </row>
    <row r="32" spans="1:9" ht="18" customHeight="1">
      <c r="A32" s="256"/>
      <c r="B32" s="1324"/>
      <c r="C32" s="1325"/>
      <c r="D32" s="1325"/>
      <c r="E32" s="1325"/>
      <c r="F32" s="1326"/>
      <c r="G32" s="1327"/>
      <c r="H32" s="1325"/>
      <c r="I32" s="1325"/>
    </row>
    <row r="33" spans="1:9" ht="18.75" customHeight="1">
      <c r="A33" s="1560"/>
      <c r="B33" s="1560"/>
      <c r="C33" s="1560"/>
      <c r="D33" s="1560"/>
      <c r="E33" s="1560"/>
      <c r="F33" s="1560"/>
      <c r="G33" s="1560"/>
      <c r="H33" s="1560"/>
      <c r="I33" s="1560"/>
    </row>
    <row r="34" spans="1:9" ht="18.75" customHeight="1">
      <c r="A34" s="1561"/>
      <c r="B34" s="1561"/>
      <c r="C34" s="1561"/>
      <c r="D34" s="1561"/>
      <c r="E34" s="1561"/>
      <c r="F34" s="1561"/>
      <c r="G34" s="1561"/>
      <c r="H34" s="1561"/>
      <c r="I34" s="1561"/>
    </row>
    <row r="35" spans="1:9" ht="18.75" customHeight="1">
      <c r="A35" s="1562"/>
      <c r="B35" s="1562"/>
      <c r="C35" s="1562"/>
      <c r="D35" s="1562"/>
      <c r="E35" s="1562"/>
      <c r="F35" s="1562"/>
      <c r="G35" s="1562"/>
      <c r="H35" s="1562"/>
      <c r="I35" s="1328"/>
    </row>
    <row r="36" spans="1:9" ht="19.5" customHeight="1">
      <c r="A36" s="1013"/>
      <c r="B36" s="1329"/>
      <c r="C36" s="1329"/>
      <c r="D36" s="1329"/>
      <c r="E36" s="1329"/>
      <c r="F36" s="1283"/>
      <c r="G36" s="1283"/>
      <c r="H36" s="1330"/>
      <c r="I36" s="1329"/>
    </row>
    <row r="37" spans="1:9" ht="19.5" customHeight="1">
      <c r="A37" s="1013"/>
      <c r="B37" s="1329"/>
      <c r="C37" s="1329"/>
      <c r="D37" s="1331"/>
      <c r="E37" s="1329"/>
      <c r="F37" s="1283"/>
      <c r="G37" s="1283"/>
      <c r="H37" s="1330"/>
      <c r="I37" s="1329"/>
    </row>
  </sheetData>
  <mergeCells count="3">
    <mergeCell ref="A33:I33"/>
    <mergeCell ref="A34:I34"/>
    <mergeCell ref="A35:H35"/>
  </mergeCells>
  <printOptions horizontalCentered="1"/>
  <pageMargins left="0.51181102362204722" right="0.51181102362204722" top="0.51181102362204722" bottom="0.51181102362204722" header="0.51181102362204722" footer="0.51181102362204722"/>
  <pageSetup scale="73" firstPageNumber="2" orientation="landscape" useFirstPageNumber="1" r:id="rId1"/>
  <headerFooter scaleWithDoc="0">
    <oddFooter>&amp;R&amp;"Helvetica,Regular"&amp;7BCE Supplementary Financial Information - First Quarter 2024 Page 5</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74753" r:id="rId7" name="FPMExcelClientSheetOptionstb1">
          <controlPr defaultSize="0" autoLine="0" r:id="rId8">
            <anchor moveWithCells="1" sizeWithCells="1">
              <from>
                <xdr:col>0</xdr:col>
                <xdr:colOff>0</xdr:colOff>
                <xdr:row>0</xdr:row>
                <xdr:rowOff>0</xdr:rowOff>
              </from>
              <to>
                <xdr:col>0</xdr:col>
                <xdr:colOff>0</xdr:colOff>
                <xdr:row>0</xdr:row>
                <xdr:rowOff>0</xdr:rowOff>
              </to>
            </anchor>
          </controlPr>
        </control>
      </mc:Choice>
      <mc:Fallback>
        <control shapeId="74753" r:id="rId7"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theme="6" tint="0.59999389629810485"/>
    <pageSetUpPr fitToPage="1"/>
  </sheetPr>
  <dimension ref="A1:AC66"/>
  <sheetViews>
    <sheetView showGridLines="0" view="pageBreakPreview" topLeftCell="D17" zoomScale="80" zoomScaleNormal="70" zoomScaleSheetLayoutView="80" workbookViewId="0">
      <selection activeCell="I26" sqref="I26"/>
    </sheetView>
  </sheetViews>
  <sheetFormatPr defaultColWidth="9.140625" defaultRowHeight="16.5" outlineLevelRow="1" outlineLevelCol="1"/>
  <cols>
    <col min="1" max="1" width="25.140625" style="48" hidden="1" customWidth="1" outlineLevel="1"/>
    <col min="2" max="2" width="25.7109375" style="48" hidden="1" customWidth="1" outlineLevel="1"/>
    <col min="3" max="3" width="28.28515625" style="48" hidden="1" customWidth="1" outlineLevel="1"/>
    <col min="4" max="4" width="97" style="48" customWidth="1" collapsed="1"/>
    <col min="5" max="5" width="12.7109375" style="48" customWidth="1"/>
    <col min="6" max="6" width="1.5703125" style="288" customWidth="1"/>
    <col min="7" max="7" width="12.7109375" style="48" customWidth="1" outlineLevel="1"/>
    <col min="8" max="9" width="12.7109375" style="48" customWidth="1"/>
    <col min="10" max="10" width="12.7109375" style="289" customWidth="1"/>
    <col min="11" max="11" width="1.7109375" style="288" customWidth="1"/>
    <col min="12" max="12" width="12.7109375" style="48" customWidth="1"/>
    <col min="13" max="13" width="1.7109375" style="48" customWidth="1"/>
    <col min="14" max="14" width="12.7109375" style="289" customWidth="1"/>
    <col min="15" max="17" width="12.7109375" style="48" customWidth="1"/>
    <col min="18" max="19" width="12.5703125" style="48" customWidth="1"/>
    <col min="20" max="20" width="19.85546875" style="48" bestFit="1" customWidth="1"/>
    <col min="21" max="16384" width="9.140625" style="48"/>
  </cols>
  <sheetData>
    <row r="1" spans="1:21" hidden="1" outlineLevel="1">
      <c r="A1" s="171" t="s">
        <v>228</v>
      </c>
      <c r="B1" s="49" t="s">
        <v>227</v>
      </c>
      <c r="C1" s="49"/>
      <c r="D1" s="49"/>
      <c r="E1" s="49"/>
      <c r="F1" s="172"/>
      <c r="G1" s="49"/>
      <c r="H1" s="49"/>
      <c r="I1" s="49"/>
      <c r="J1" s="173"/>
      <c r="K1" s="172"/>
      <c r="L1" s="49"/>
      <c r="M1" s="49"/>
      <c r="N1" s="173"/>
      <c r="O1" s="49"/>
      <c r="P1" s="49"/>
      <c r="Q1" s="49"/>
      <c r="R1" s="49"/>
      <c r="S1" s="49"/>
      <c r="T1" s="49"/>
      <c r="U1" s="49"/>
    </row>
    <row r="2" spans="1:21" hidden="1" outlineLevel="1">
      <c r="A2" s="174" t="s">
        <v>27</v>
      </c>
      <c r="B2" s="49" t="s">
        <v>27</v>
      </c>
      <c r="C2" s="49"/>
      <c r="D2" s="49"/>
      <c r="E2" s="49"/>
      <c r="F2" s="172"/>
      <c r="G2" s="49"/>
      <c r="H2" s="49"/>
      <c r="I2" s="49"/>
      <c r="J2" s="173"/>
      <c r="K2" s="172"/>
      <c r="L2" s="49"/>
      <c r="M2" s="49"/>
      <c r="N2" s="173"/>
      <c r="O2" s="49"/>
      <c r="P2" s="49"/>
      <c r="Q2" s="49"/>
      <c r="R2" s="49"/>
      <c r="S2" s="49"/>
      <c r="T2" s="49"/>
      <c r="U2" s="49"/>
    </row>
    <row r="3" spans="1:21" hidden="1" outlineLevel="1">
      <c r="A3" s="174" t="s">
        <v>213</v>
      </c>
      <c r="B3" s="174" t="s">
        <v>213</v>
      </c>
      <c r="C3" s="174" t="s">
        <v>143</v>
      </c>
      <c r="D3" s="49"/>
      <c r="E3" s="49"/>
      <c r="F3" s="172"/>
      <c r="G3" s="49"/>
      <c r="H3" s="49"/>
      <c r="I3" s="49"/>
      <c r="J3" s="173"/>
      <c r="K3" s="172"/>
      <c r="L3" s="49"/>
      <c r="M3" s="49"/>
      <c r="N3" s="173"/>
      <c r="O3" s="49"/>
      <c r="P3" s="49"/>
      <c r="Q3" s="49"/>
      <c r="R3" s="49"/>
      <c r="S3" s="49"/>
      <c r="T3" s="49"/>
      <c r="U3" s="49"/>
    </row>
    <row r="4" spans="1:21" hidden="1" outlineLevel="1">
      <c r="A4" s="175" t="s">
        <v>144</v>
      </c>
      <c r="B4" s="174" t="s">
        <v>149</v>
      </c>
      <c r="C4" s="49"/>
      <c r="D4" s="49"/>
      <c r="E4" s="49"/>
      <c r="F4" s="172"/>
      <c r="G4" s="49"/>
      <c r="H4" s="49"/>
      <c r="I4" s="49"/>
      <c r="J4" s="173"/>
      <c r="K4" s="172"/>
      <c r="L4" s="49"/>
      <c r="M4" s="49"/>
      <c r="N4" s="173"/>
      <c r="O4" s="49"/>
      <c r="P4" s="49"/>
      <c r="Q4" s="49"/>
      <c r="R4" s="49"/>
      <c r="S4" s="49"/>
      <c r="T4" s="49"/>
      <c r="U4" s="49"/>
    </row>
    <row r="5" spans="1:21" hidden="1" outlineLevel="1">
      <c r="A5" s="174" t="s">
        <v>145</v>
      </c>
      <c r="B5" s="174" t="s">
        <v>150</v>
      </c>
      <c r="C5" s="49"/>
      <c r="D5" s="49"/>
      <c r="E5" s="49"/>
      <c r="F5" s="172"/>
      <c r="G5" s="49"/>
      <c r="H5" s="49"/>
      <c r="I5" s="49"/>
      <c r="J5" s="173"/>
      <c r="K5" s="172"/>
      <c r="L5" s="49"/>
      <c r="M5" s="49"/>
      <c r="N5" s="173"/>
      <c r="O5" s="49"/>
      <c r="P5" s="49"/>
      <c r="Q5" s="49"/>
      <c r="R5" s="49"/>
      <c r="S5" s="49"/>
      <c r="T5" s="49"/>
      <c r="U5" s="49"/>
    </row>
    <row r="6" spans="1:21" hidden="1" outlineLevel="1">
      <c r="A6" s="174" t="s">
        <v>146</v>
      </c>
      <c r="B6" s="174" t="s">
        <v>151</v>
      </c>
      <c r="C6" s="49"/>
      <c r="D6" s="49"/>
      <c r="E6" s="49"/>
      <c r="F6" s="172"/>
      <c r="G6" s="49"/>
      <c r="H6" s="49"/>
      <c r="I6" s="49"/>
      <c r="J6" s="173"/>
      <c r="K6" s="172"/>
      <c r="L6" s="49"/>
      <c r="M6" s="49"/>
      <c r="N6" s="173"/>
      <c r="O6" s="49"/>
      <c r="P6" s="49"/>
      <c r="Q6" s="49"/>
      <c r="R6" s="49"/>
      <c r="S6" s="49"/>
      <c r="T6" s="49"/>
      <c r="U6" s="49"/>
    </row>
    <row r="7" spans="1:21" hidden="1" outlineLevel="1">
      <c r="A7" s="174" t="s">
        <v>147</v>
      </c>
      <c r="B7" s="174" t="s">
        <v>152</v>
      </c>
      <c r="C7" s="176"/>
      <c r="D7" s="49"/>
      <c r="E7" s="49"/>
      <c r="F7" s="172"/>
      <c r="G7" s="49"/>
      <c r="H7" s="49"/>
      <c r="I7" s="49"/>
      <c r="J7" s="173"/>
      <c r="K7" s="172"/>
      <c r="L7" s="49"/>
      <c r="M7" s="49"/>
      <c r="N7" s="173"/>
      <c r="O7" s="49"/>
      <c r="P7" s="49"/>
      <c r="Q7" s="49"/>
      <c r="R7" s="49"/>
      <c r="S7" s="49"/>
      <c r="T7" s="49"/>
      <c r="U7" s="49"/>
    </row>
    <row r="8" spans="1:21" hidden="1" outlineLevel="1">
      <c r="A8" s="174" t="s">
        <v>138</v>
      </c>
      <c r="B8" s="174" t="s">
        <v>153</v>
      </c>
      <c r="C8" s="176"/>
      <c r="D8" s="49"/>
      <c r="E8" s="49"/>
      <c r="F8" s="172"/>
      <c r="G8" s="49"/>
      <c r="H8" s="49"/>
      <c r="I8" s="49"/>
      <c r="J8" s="173"/>
      <c r="K8" s="172"/>
      <c r="L8" s="49"/>
      <c r="M8" s="49"/>
      <c r="N8" s="173"/>
      <c r="O8" s="49"/>
      <c r="P8" s="49"/>
      <c r="Q8" s="49"/>
      <c r="R8" s="49"/>
      <c r="S8" s="49"/>
      <c r="T8" s="49"/>
      <c r="U8" s="49"/>
    </row>
    <row r="9" spans="1:21" hidden="1" outlineLevel="1">
      <c r="A9" s="49"/>
      <c r="B9" s="174" t="s">
        <v>146</v>
      </c>
      <c r="C9" s="176"/>
      <c r="D9" s="49"/>
      <c r="E9" s="49"/>
      <c r="F9" s="172"/>
      <c r="G9" s="49"/>
      <c r="H9" s="49"/>
      <c r="I9" s="49"/>
      <c r="J9" s="173"/>
      <c r="K9" s="172"/>
      <c r="L9" s="49"/>
      <c r="M9" s="49"/>
      <c r="N9" s="173"/>
      <c r="O9" s="49"/>
      <c r="P9" s="49"/>
      <c r="Q9" s="49"/>
      <c r="R9" s="49"/>
      <c r="S9" s="49"/>
      <c r="T9" s="49"/>
      <c r="U9" s="49"/>
    </row>
    <row r="10" spans="1:21" hidden="1" outlineLevel="1">
      <c r="A10" s="177"/>
      <c r="B10" s="174" t="s">
        <v>154</v>
      </c>
      <c r="C10" s="177"/>
      <c r="D10" s="49"/>
      <c r="E10" s="49"/>
      <c r="F10" s="172"/>
      <c r="G10" s="49"/>
      <c r="H10" s="49"/>
      <c r="I10" s="49"/>
      <c r="J10" s="173"/>
      <c r="K10" s="172"/>
      <c r="L10" s="49"/>
      <c r="M10" s="49"/>
      <c r="N10" s="173"/>
      <c r="O10" s="49"/>
      <c r="P10" s="49"/>
      <c r="Q10" s="49"/>
      <c r="R10" s="49"/>
      <c r="S10" s="49"/>
      <c r="T10" s="49"/>
      <c r="U10" s="49"/>
    </row>
    <row r="11" spans="1:21" hidden="1" outlineLevel="1">
      <c r="A11" s="178"/>
      <c r="B11" s="178"/>
      <c r="C11" s="178"/>
      <c r="D11" s="178"/>
      <c r="E11" s="178"/>
      <c r="F11" s="179"/>
      <c r="G11" s="178"/>
      <c r="H11" s="178"/>
      <c r="I11" s="178"/>
      <c r="J11" s="180"/>
      <c r="K11" s="179"/>
      <c r="L11" s="178"/>
      <c r="M11" s="178"/>
      <c r="N11" s="180"/>
      <c r="O11" s="178"/>
      <c r="P11" s="178"/>
      <c r="Q11" s="178"/>
      <c r="R11" s="178"/>
      <c r="S11" s="178"/>
      <c r="T11" s="49"/>
      <c r="U11" s="49"/>
    </row>
    <row r="12" spans="1:21" hidden="1" outlineLevel="1">
      <c r="A12" s="181"/>
      <c r="B12" s="182"/>
      <c r="C12" s="182"/>
      <c r="D12" s="182"/>
      <c r="E12" s="182"/>
      <c r="F12" s="183"/>
      <c r="G12" s="182"/>
      <c r="H12" s="182"/>
      <c r="I12" s="182"/>
      <c r="J12" s="184"/>
      <c r="K12" s="183"/>
      <c r="L12" s="182"/>
      <c r="M12" s="182"/>
      <c r="N12" s="184"/>
      <c r="O12" s="182"/>
      <c r="P12" s="182"/>
      <c r="Q12" s="182"/>
      <c r="R12" s="182"/>
      <c r="S12" s="182"/>
      <c r="T12" s="49"/>
      <c r="U12" s="49"/>
    </row>
    <row r="13" spans="1:21" hidden="1" outlineLevel="1">
      <c r="A13" s="181"/>
      <c r="B13" s="182"/>
      <c r="C13" s="182"/>
      <c r="D13" s="182"/>
      <c r="E13" s="182"/>
      <c r="F13" s="183"/>
      <c r="G13" s="182"/>
      <c r="H13" s="182"/>
      <c r="I13" s="182"/>
      <c r="J13" s="184"/>
      <c r="K13" s="183"/>
      <c r="L13" s="182"/>
      <c r="M13" s="182"/>
      <c r="N13" s="184"/>
      <c r="O13" s="182"/>
      <c r="P13" s="182"/>
      <c r="Q13" s="182"/>
      <c r="R13" s="182"/>
      <c r="S13" s="182"/>
      <c r="T13" s="49"/>
      <c r="U13" s="49"/>
    </row>
    <row r="14" spans="1:21" hidden="1" outlineLevel="1">
      <c r="A14" s="181"/>
      <c r="B14" s="182"/>
      <c r="C14" s="182"/>
      <c r="D14" s="182"/>
      <c r="E14" s="182"/>
      <c r="F14" s="183"/>
      <c r="G14" s="182"/>
      <c r="H14" s="182"/>
      <c r="I14" s="182"/>
      <c r="J14" s="184"/>
      <c r="K14" s="183"/>
      <c r="L14" s="182"/>
      <c r="M14" s="182"/>
      <c r="N14" s="182"/>
      <c r="O14" s="182"/>
      <c r="P14" s="182"/>
      <c r="Q14" s="182"/>
      <c r="R14" s="182"/>
      <c r="S14" s="182"/>
      <c r="T14" s="49"/>
      <c r="U14" s="49"/>
    </row>
    <row r="15" spans="1:21" hidden="1" outlineLevel="1">
      <c r="A15" s="181"/>
      <c r="B15" s="182"/>
      <c r="C15" s="182"/>
      <c r="D15" s="182"/>
      <c r="E15" s="43" t="s">
        <v>306</v>
      </c>
      <c r="F15" s="43"/>
      <c r="G15" s="43" t="s">
        <v>254</v>
      </c>
      <c r="H15" s="43"/>
      <c r="I15" s="43"/>
      <c r="J15" s="53"/>
      <c r="K15" s="183"/>
      <c r="L15" s="43"/>
      <c r="M15" s="182"/>
      <c r="N15" s="43"/>
      <c r="O15" s="43"/>
      <c r="P15" s="43"/>
      <c r="Q15" s="43"/>
      <c r="R15" s="43"/>
      <c r="S15" s="43"/>
      <c r="T15" s="49"/>
      <c r="U15" s="49"/>
    </row>
    <row r="16" spans="1:21" hidden="1" outlineLevel="1">
      <c r="A16" s="181"/>
      <c r="B16" s="182"/>
      <c r="C16" s="184" t="s">
        <v>103</v>
      </c>
      <c r="D16" s="182"/>
      <c r="E16" s="182"/>
      <c r="F16" s="183"/>
      <c r="G16" s="182"/>
      <c r="H16" s="182"/>
      <c r="I16" s="182"/>
      <c r="J16" s="184"/>
      <c r="K16" s="183"/>
      <c r="L16" s="182"/>
      <c r="M16" s="182"/>
      <c r="N16" s="182"/>
      <c r="O16" s="182"/>
      <c r="P16" s="182"/>
      <c r="Q16" s="182"/>
      <c r="R16" s="182"/>
      <c r="S16" s="182"/>
      <c r="T16" s="49"/>
      <c r="U16" s="49"/>
    </row>
    <row r="17" spans="1:29" s="50" customFormat="1" ht="23.25" collapsed="1">
      <c r="A17" s="185"/>
      <c r="B17" s="186"/>
      <c r="C17" s="187"/>
      <c r="D17" s="187"/>
      <c r="E17" s="187"/>
      <c r="F17" s="188"/>
      <c r="G17" s="187"/>
      <c r="H17" s="186"/>
      <c r="I17" s="186"/>
      <c r="J17" s="187"/>
      <c r="K17" s="188"/>
      <c r="L17" s="186"/>
      <c r="M17" s="186"/>
      <c r="N17" s="189"/>
      <c r="O17" s="190"/>
      <c r="P17" s="190"/>
      <c r="Q17" s="191" t="s">
        <v>293</v>
      </c>
      <c r="R17" s="191"/>
      <c r="S17" s="191"/>
      <c r="T17" s="192"/>
      <c r="U17" s="192"/>
    </row>
    <row r="18" spans="1:29" s="50" customFormat="1" ht="20.25">
      <c r="A18" s="185"/>
      <c r="B18" s="186"/>
      <c r="C18" s="187"/>
      <c r="D18" s="187"/>
      <c r="E18" s="187"/>
      <c r="F18" s="188"/>
      <c r="G18" s="187"/>
      <c r="H18" s="186"/>
      <c r="I18" s="186"/>
      <c r="J18" s="187"/>
      <c r="K18" s="188"/>
      <c r="L18" s="186"/>
      <c r="M18" s="186"/>
      <c r="N18" s="189"/>
      <c r="O18" s="190"/>
      <c r="P18" s="190"/>
      <c r="Q18" s="191" t="s">
        <v>102</v>
      </c>
      <c r="R18" s="191"/>
      <c r="S18" s="191"/>
      <c r="T18" s="192"/>
      <c r="U18" s="192"/>
    </row>
    <row r="19" spans="1:29" s="50" customFormat="1" ht="18" customHeight="1">
      <c r="A19" s="185"/>
      <c r="B19" s="186"/>
      <c r="C19" s="187"/>
      <c r="D19" s="187"/>
      <c r="E19" s="187"/>
      <c r="F19" s="188"/>
      <c r="G19" s="187"/>
      <c r="H19" s="186"/>
      <c r="I19" s="186"/>
      <c r="J19" s="187"/>
      <c r="K19" s="188"/>
      <c r="L19" s="186"/>
      <c r="M19" s="186"/>
      <c r="N19" s="187"/>
      <c r="O19" s="186"/>
      <c r="P19" s="186"/>
      <c r="Q19" s="187"/>
      <c r="R19" s="187"/>
      <c r="S19" s="187"/>
      <c r="T19" s="192"/>
      <c r="U19" s="192"/>
    </row>
    <row r="20" spans="1:29" s="50" customFormat="1" ht="38.25" thickBot="1">
      <c r="A20" s="193"/>
      <c r="B20" s="194"/>
      <c r="C20" s="195"/>
      <c r="D20" s="196" t="s">
        <v>79</v>
      </c>
      <c r="E20" s="197" t="s">
        <v>309</v>
      </c>
      <c r="F20" s="198"/>
      <c r="G20" s="199" t="s">
        <v>277</v>
      </c>
      <c r="H20" s="200" t="s">
        <v>278</v>
      </c>
      <c r="I20" s="200" t="s">
        <v>279</v>
      </c>
      <c r="J20" s="200" t="s">
        <v>276</v>
      </c>
      <c r="K20" s="201"/>
      <c r="L20" s="202" t="s">
        <v>260</v>
      </c>
      <c r="M20" s="203"/>
      <c r="N20" s="204" t="s">
        <v>253</v>
      </c>
      <c r="O20" s="204" t="s">
        <v>249</v>
      </c>
      <c r="P20" s="204" t="s">
        <v>247</v>
      </c>
      <c r="Q20" s="205" t="s">
        <v>237</v>
      </c>
      <c r="R20" s="206"/>
      <c r="S20" s="92" t="s">
        <v>268</v>
      </c>
      <c r="T20" s="92" t="s">
        <v>239</v>
      </c>
      <c r="U20" s="206"/>
      <c r="V20" s="74"/>
      <c r="W20" s="74"/>
      <c r="X20" s="74"/>
      <c r="Y20" s="74"/>
      <c r="Z20" s="74"/>
      <c r="AA20" s="74"/>
      <c r="AB20" s="74"/>
      <c r="AC20" s="74"/>
    </row>
    <row r="21" spans="1:29" s="50" customFormat="1" ht="18.75" customHeight="1">
      <c r="A21" s="185"/>
      <c r="B21" s="186"/>
      <c r="C21" s="187"/>
      <c r="D21" s="207"/>
      <c r="E21" s="207"/>
      <c r="F21" s="208"/>
      <c r="G21" s="207"/>
      <c r="H21" s="209"/>
      <c r="I21" s="209"/>
      <c r="J21" s="207"/>
      <c r="K21" s="208"/>
      <c r="L21" s="209"/>
      <c r="M21" s="209"/>
      <c r="N21" s="209"/>
      <c r="O21" s="209"/>
      <c r="P21" s="209"/>
      <c r="Q21" s="210"/>
      <c r="R21" s="206"/>
      <c r="S21" s="206"/>
      <c r="T21" s="206"/>
      <c r="U21" s="206"/>
      <c r="V21" s="74"/>
      <c r="W21" s="74"/>
      <c r="X21" s="74"/>
      <c r="Y21" s="74"/>
      <c r="Z21" s="74"/>
      <c r="AA21" s="74"/>
      <c r="AB21" s="74"/>
      <c r="AC21" s="74"/>
    </row>
    <row r="22" spans="1:29" s="51" customFormat="1" ht="18" customHeight="1">
      <c r="A22" s="211"/>
      <c r="B22" s="212"/>
      <c r="C22" s="213"/>
      <c r="D22" s="214" t="s">
        <v>212</v>
      </c>
      <c r="E22" s="214"/>
      <c r="F22" s="215"/>
      <c r="G22" s="214"/>
      <c r="H22" s="216"/>
      <c r="I22" s="216"/>
      <c r="J22" s="214"/>
      <c r="K22" s="215"/>
      <c r="L22" s="216"/>
      <c r="M22" s="216"/>
      <c r="N22" s="216"/>
      <c r="O22" s="216"/>
      <c r="P22" s="216"/>
      <c r="Q22" s="217"/>
      <c r="R22" s="206"/>
      <c r="S22" s="206"/>
      <c r="T22" s="206"/>
      <c r="U22" s="206"/>
      <c r="V22" s="74"/>
      <c r="W22" s="74"/>
      <c r="X22" s="74"/>
      <c r="Y22" s="74"/>
      <c r="Z22" s="74"/>
      <c r="AA22" s="74"/>
      <c r="AB22" s="74"/>
      <c r="AC22" s="74"/>
    </row>
    <row r="23" spans="1:29" s="50" customFormat="1" ht="18" customHeight="1">
      <c r="A23" s="192"/>
      <c r="B23" s="44" t="s">
        <v>142</v>
      </c>
      <c r="C23" s="218" t="s">
        <v>139</v>
      </c>
      <c r="D23" s="219" t="s">
        <v>104</v>
      </c>
      <c r="E23" s="220">
        <f>ROUND(_xll.EPMRetrieveData($A$1,$B$23,$A$2,$A$3,$A$4,$A$5,E15,$A$6,$A$7,$C$23)/1000000,0)</f>
        <v>0</v>
      </c>
      <c r="F23" s="220"/>
      <c r="G23" s="220">
        <f>E23-H23-I23-J23</f>
        <v>-6922</v>
      </c>
      <c r="H23" s="221">
        <v>2466</v>
      </c>
      <c r="I23" s="221">
        <v>2246</v>
      </c>
      <c r="J23" s="221">
        <v>2210</v>
      </c>
      <c r="K23" s="222"/>
      <c r="L23" s="221">
        <v>8999</v>
      </c>
      <c r="M23" s="223"/>
      <c r="N23" s="221">
        <v>2475</v>
      </c>
      <c r="O23" s="221">
        <v>2296</v>
      </c>
      <c r="P23" s="221">
        <v>2128</v>
      </c>
      <c r="Q23" s="221">
        <v>2100</v>
      </c>
      <c r="R23" s="206"/>
      <c r="S23" s="206" t="b">
        <f>SUM(G23:J23)=E23</f>
        <v>1</v>
      </c>
      <c r="T23" s="206" t="b">
        <f>SUM(N23:Q23)=L23</f>
        <v>1</v>
      </c>
      <c r="U23" s="206"/>
      <c r="V23" s="631"/>
      <c r="W23" s="74"/>
      <c r="X23" s="74"/>
      <c r="Y23" s="74"/>
      <c r="Z23" s="74"/>
      <c r="AA23" s="74"/>
      <c r="AB23" s="74"/>
      <c r="AC23" s="74"/>
    </row>
    <row r="24" spans="1:29" s="50" customFormat="1" ht="18" customHeight="1">
      <c r="A24" s="192"/>
      <c r="B24" s="44"/>
      <c r="C24" s="45" t="s">
        <v>140</v>
      </c>
      <c r="D24" s="219" t="s">
        <v>105</v>
      </c>
      <c r="E24" s="220">
        <f>(ROUND(_xll.EPMRetrieveData($A$1,$B$23,$A$2,$C$24,$A$3,$A$4,$A$5,E15,$A$6,$A$7)/1000000,0))-1</f>
        <v>-1</v>
      </c>
      <c r="F24" s="220"/>
      <c r="G24" s="220">
        <f>E24-H24-I24-J24</f>
        <v>-9055</v>
      </c>
      <c r="H24" s="221">
        <v>3046</v>
      </c>
      <c r="I24" s="221">
        <v>2995</v>
      </c>
      <c r="J24" s="221">
        <v>3013</v>
      </c>
      <c r="K24" s="222"/>
      <c r="L24" s="221">
        <v>12178</v>
      </c>
      <c r="M24" s="223"/>
      <c r="N24" s="221">
        <v>3079</v>
      </c>
      <c r="O24" s="221">
        <v>3015</v>
      </c>
      <c r="P24" s="221">
        <v>3003</v>
      </c>
      <c r="Q24" s="221">
        <v>3081</v>
      </c>
      <c r="R24" s="206"/>
      <c r="S24" s="206" t="b">
        <f t="shared" ref="S24:S53" si="0">SUM(G24:J24)=E24</f>
        <v>1</v>
      </c>
      <c r="T24" s="206" t="b">
        <f t="shared" ref="T24:T53" si="1">SUM(N24:Q24)=L24</f>
        <v>1</v>
      </c>
      <c r="U24" s="206"/>
      <c r="V24" s="74"/>
      <c r="W24" s="74"/>
      <c r="X24" s="74"/>
      <c r="Y24" s="74"/>
      <c r="Z24" s="74"/>
      <c r="AA24" s="74"/>
      <c r="AB24" s="74"/>
      <c r="AC24" s="74"/>
    </row>
    <row r="25" spans="1:29" s="50" customFormat="1" ht="18" customHeight="1">
      <c r="A25" s="192"/>
      <c r="B25" s="44"/>
      <c r="C25" s="46" t="s">
        <v>186</v>
      </c>
      <c r="D25" s="219" t="s">
        <v>106</v>
      </c>
      <c r="E25" s="220">
        <f>ROUND(_xll.EPMRetrieveData($A$1,$B$23,$A$2,$C$25,$A$3,$A$4,$A$5,E15,$A$6,$A$7)/1000000,0)</f>
        <v>3254</v>
      </c>
      <c r="F25" s="220"/>
      <c r="G25" s="220">
        <f>E25-H25-I25-J25</f>
        <v>889</v>
      </c>
      <c r="H25" s="221">
        <v>719</v>
      </c>
      <c r="I25" s="221">
        <v>821</v>
      </c>
      <c r="J25" s="221">
        <v>825</v>
      </c>
      <c r="K25" s="222"/>
      <c r="L25" s="221">
        <v>3036</v>
      </c>
      <c r="M25" s="223"/>
      <c r="N25" s="221">
        <v>849</v>
      </c>
      <c r="O25" s="221">
        <v>719</v>
      </c>
      <c r="P25" s="221">
        <v>755</v>
      </c>
      <c r="Q25" s="221">
        <v>713</v>
      </c>
      <c r="R25" s="206"/>
      <c r="S25" s="206" t="b">
        <f t="shared" si="0"/>
        <v>1</v>
      </c>
      <c r="T25" s="206" t="b">
        <f t="shared" si="1"/>
        <v>1</v>
      </c>
      <c r="U25" s="206"/>
      <c r="V25" s="74"/>
      <c r="W25" s="74"/>
      <c r="X25" s="74"/>
      <c r="Y25" s="74"/>
      <c r="Z25" s="74"/>
      <c r="AA25" s="74"/>
      <c r="AB25" s="74"/>
      <c r="AC25" s="74"/>
    </row>
    <row r="26" spans="1:29" s="50" customFormat="1" ht="18" customHeight="1">
      <c r="A26" s="192"/>
      <c r="B26" s="224"/>
      <c r="C26" s="224"/>
      <c r="D26" s="225" t="s">
        <v>107</v>
      </c>
      <c r="E26" s="226">
        <f>E27-E23-E24-E25</f>
        <v>20921</v>
      </c>
      <c r="F26" s="226"/>
      <c r="G26" s="226">
        <f>E26-H26-I26-J26</f>
        <v>21527</v>
      </c>
      <c r="H26" s="221">
        <v>-207</v>
      </c>
      <c r="I26" s="227">
        <v>-201</v>
      </c>
      <c r="J26" s="227">
        <v>-198</v>
      </c>
      <c r="K26" s="228"/>
      <c r="L26" s="227">
        <v>-764</v>
      </c>
      <c r="M26" s="228"/>
      <c r="N26" s="221">
        <v>-194</v>
      </c>
      <c r="O26" s="227">
        <v>-194</v>
      </c>
      <c r="P26" s="227">
        <v>-188</v>
      </c>
      <c r="Q26" s="227">
        <v>-188</v>
      </c>
      <c r="R26" s="206"/>
      <c r="S26" s="206" t="b">
        <f t="shared" si="0"/>
        <v>1</v>
      </c>
      <c r="T26" s="206" t="b">
        <f t="shared" si="1"/>
        <v>1</v>
      </c>
      <c r="U26" s="206"/>
      <c r="V26" s="74"/>
      <c r="W26" s="74"/>
      <c r="X26" s="74"/>
      <c r="Y26" s="74"/>
      <c r="Z26" s="74"/>
      <c r="AA26" s="74"/>
      <c r="AB26" s="74"/>
      <c r="AC26" s="74"/>
    </row>
    <row r="27" spans="1:29" s="50" customFormat="1" ht="18" customHeight="1" thickBot="1">
      <c r="A27" s="192"/>
      <c r="B27" s="44"/>
      <c r="C27" s="42" t="s">
        <v>141</v>
      </c>
      <c r="D27" s="229" t="s">
        <v>184</v>
      </c>
      <c r="E27" s="230">
        <f>ROUND(_xll.EPMRetrieveData($A$1,$B$23,$A$2,$C$27,$A$3,$A$4,$A$5,E15,$A$6,$A$7)/1000000,0)</f>
        <v>24174</v>
      </c>
      <c r="F27" s="220"/>
      <c r="G27" s="230">
        <f>E27-H27-I27-J27</f>
        <v>6439</v>
      </c>
      <c r="H27" s="231">
        <v>6024</v>
      </c>
      <c r="I27" s="231">
        <v>5861</v>
      </c>
      <c r="J27" s="231">
        <v>5850</v>
      </c>
      <c r="K27" s="232"/>
      <c r="L27" s="231">
        <v>23449</v>
      </c>
      <c r="M27" s="233"/>
      <c r="N27" s="231">
        <v>6209</v>
      </c>
      <c r="O27" s="231">
        <v>5836</v>
      </c>
      <c r="P27" s="231">
        <v>5698</v>
      </c>
      <c r="Q27" s="231">
        <v>5706</v>
      </c>
      <c r="R27" s="206"/>
      <c r="S27" s="206" t="b">
        <f t="shared" si="0"/>
        <v>1</v>
      </c>
      <c r="T27" s="206" t="b">
        <f t="shared" si="1"/>
        <v>1</v>
      </c>
      <c r="U27" s="206"/>
      <c r="V27" s="74"/>
      <c r="W27" s="74"/>
      <c r="X27" s="74"/>
      <c r="Y27" s="74"/>
      <c r="Z27" s="74"/>
      <c r="AA27" s="74"/>
      <c r="AB27" s="74"/>
      <c r="AC27" s="74"/>
    </row>
    <row r="28" spans="1:29" s="50" customFormat="1" ht="18" customHeight="1">
      <c r="A28" s="192"/>
      <c r="B28" s="224"/>
      <c r="C28" s="234"/>
      <c r="D28" s="235"/>
      <c r="E28" s="236"/>
      <c r="F28" s="236"/>
      <c r="G28" s="236"/>
      <c r="H28" s="237"/>
      <c r="I28" s="237"/>
      <c r="J28" s="237"/>
      <c r="K28" s="237"/>
      <c r="L28" s="237"/>
      <c r="M28" s="237"/>
      <c r="N28" s="237"/>
      <c r="O28" s="237"/>
      <c r="P28" s="237"/>
      <c r="Q28" s="237"/>
      <c r="R28" s="206"/>
      <c r="S28" s="206"/>
      <c r="T28" s="206"/>
      <c r="U28" s="206"/>
      <c r="V28" s="74"/>
      <c r="W28" s="74"/>
      <c r="X28" s="74"/>
      <c r="Y28" s="74"/>
      <c r="Z28" s="74"/>
      <c r="AA28" s="74"/>
      <c r="AB28" s="74"/>
      <c r="AC28" s="74"/>
    </row>
    <row r="29" spans="1:29" s="51" customFormat="1" ht="18" customHeight="1">
      <c r="A29" s="238"/>
      <c r="B29" s="239"/>
      <c r="C29" s="240"/>
      <c r="D29" s="214" t="s">
        <v>137</v>
      </c>
      <c r="E29" s="216"/>
      <c r="F29" s="216"/>
      <c r="G29" s="216"/>
      <c r="H29" s="241"/>
      <c r="I29" s="241"/>
      <c r="J29" s="241"/>
      <c r="K29" s="242"/>
      <c r="L29" s="241"/>
      <c r="M29" s="241"/>
      <c r="N29" s="241"/>
      <c r="O29" s="241"/>
      <c r="P29" s="241"/>
      <c r="Q29" s="241"/>
      <c r="R29" s="206"/>
      <c r="S29" s="206"/>
      <c r="T29" s="206"/>
      <c r="U29" s="206"/>
      <c r="V29" s="74"/>
      <c r="W29" s="74"/>
      <c r="X29" s="74"/>
      <c r="Y29" s="74"/>
      <c r="Z29" s="74"/>
      <c r="AA29" s="74"/>
      <c r="AB29" s="74"/>
      <c r="AC29" s="74"/>
    </row>
    <row r="30" spans="1:29" s="50" customFormat="1" ht="18" customHeight="1">
      <c r="A30" s="192"/>
      <c r="B30" s="224"/>
      <c r="C30" s="234"/>
      <c r="D30" s="243" t="s">
        <v>104</v>
      </c>
      <c r="E30" s="244">
        <f>(E37-E23)</f>
        <v>0</v>
      </c>
      <c r="F30" s="244"/>
      <c r="G30" s="244">
        <f>E30-H30-I30-J30</f>
        <v>3775</v>
      </c>
      <c r="H30" s="245">
        <v>-1377</v>
      </c>
      <c r="I30" s="245">
        <v>-1197</v>
      </c>
      <c r="J30" s="245">
        <v>-1201</v>
      </c>
      <c r="K30" s="246"/>
      <c r="L30" s="245">
        <v>-5146</v>
      </c>
      <c r="M30" s="247"/>
      <c r="N30" s="245">
        <v>-1524</v>
      </c>
      <c r="O30" s="245">
        <v>-1286</v>
      </c>
      <c r="P30" s="245">
        <v>-1159</v>
      </c>
      <c r="Q30" s="245">
        <v>-1177</v>
      </c>
      <c r="R30" s="206"/>
      <c r="S30" s="206" t="b">
        <f t="shared" si="0"/>
        <v>1</v>
      </c>
      <c r="T30" s="206" t="b">
        <f t="shared" si="1"/>
        <v>1</v>
      </c>
      <c r="U30" s="206"/>
      <c r="V30" s="74"/>
      <c r="W30" s="74"/>
      <c r="X30" s="74"/>
      <c r="Y30" s="74"/>
      <c r="Z30" s="74"/>
      <c r="AA30" s="74"/>
      <c r="AB30" s="74"/>
      <c r="AC30" s="74"/>
    </row>
    <row r="31" spans="1:29" s="50" customFormat="1" ht="18" customHeight="1">
      <c r="A31" s="192"/>
      <c r="B31" s="224"/>
      <c r="C31" s="234"/>
      <c r="D31" s="219" t="s">
        <v>105</v>
      </c>
      <c r="E31" s="244">
        <f>E39-E24</f>
        <v>1</v>
      </c>
      <c r="F31" s="279"/>
      <c r="G31" s="244">
        <f>E31-H31-I31-J31</f>
        <v>5056</v>
      </c>
      <c r="H31" s="245">
        <v>-1729</v>
      </c>
      <c r="I31" s="245">
        <v>-1680</v>
      </c>
      <c r="J31" s="245">
        <v>-1646</v>
      </c>
      <c r="K31" s="246"/>
      <c r="L31" s="245">
        <v>-6863</v>
      </c>
      <c r="M31" s="247"/>
      <c r="N31" s="245">
        <v>-1753</v>
      </c>
      <c r="O31" s="245">
        <v>-1682</v>
      </c>
      <c r="P31" s="245">
        <v>-1710</v>
      </c>
      <c r="Q31" s="245">
        <v>-1718</v>
      </c>
      <c r="R31" s="206"/>
      <c r="S31" s="206" t="b">
        <f t="shared" si="0"/>
        <v>1</v>
      </c>
      <c r="T31" s="206" t="b">
        <f t="shared" si="1"/>
        <v>1</v>
      </c>
      <c r="U31" s="206"/>
      <c r="V31" s="74"/>
      <c r="W31" s="74"/>
      <c r="X31" s="74"/>
      <c r="Y31" s="74"/>
      <c r="Z31" s="74"/>
      <c r="AA31" s="74"/>
      <c r="AB31" s="74"/>
      <c r="AC31" s="74"/>
    </row>
    <row r="32" spans="1:29" s="50" customFormat="1" ht="18" customHeight="1">
      <c r="A32" s="192"/>
      <c r="B32" s="224"/>
      <c r="C32" s="234"/>
      <c r="D32" s="219" t="s">
        <v>106</v>
      </c>
      <c r="E32" s="244">
        <f>E41-E25</f>
        <v>-2509</v>
      </c>
      <c r="F32" s="244"/>
      <c r="G32" s="244">
        <f>E32-H32-I32-J32</f>
        <v>-760</v>
      </c>
      <c r="H32" s="245">
        <v>-537</v>
      </c>
      <c r="I32" s="245">
        <v>-595</v>
      </c>
      <c r="J32" s="245">
        <v>-617</v>
      </c>
      <c r="K32" s="246"/>
      <c r="L32" s="245">
        <v>-2311</v>
      </c>
      <c r="M32" s="247"/>
      <c r="N32" s="245">
        <v>-696</v>
      </c>
      <c r="O32" s="245">
        <v>-504</v>
      </c>
      <c r="P32" s="245">
        <v>-541</v>
      </c>
      <c r="Q32" s="245">
        <v>-570</v>
      </c>
      <c r="R32" s="206"/>
      <c r="S32" s="206" t="b">
        <f t="shared" si="0"/>
        <v>1</v>
      </c>
      <c r="T32" s="206" t="b">
        <f t="shared" si="1"/>
        <v>1</v>
      </c>
      <c r="U32" s="206"/>
      <c r="V32" s="74"/>
      <c r="W32" s="74"/>
      <c r="X32" s="74"/>
      <c r="Y32" s="74"/>
      <c r="Z32" s="74"/>
      <c r="AA32" s="74"/>
      <c r="AB32" s="74"/>
      <c r="AC32" s="74"/>
    </row>
    <row r="33" spans="1:29" s="50" customFormat="1" ht="18" customHeight="1">
      <c r="A33" s="192"/>
      <c r="B33" s="224"/>
      <c r="C33" s="234"/>
      <c r="D33" s="225" t="s">
        <v>107</v>
      </c>
      <c r="E33" s="985">
        <f>-E26</f>
        <v>-20921</v>
      </c>
      <c r="F33" s="985"/>
      <c r="G33" s="985">
        <f>E33-H33-I33-J33</f>
        <v>-21527</v>
      </c>
      <c r="H33" s="221">
        <v>207</v>
      </c>
      <c r="I33" s="248">
        <v>201</v>
      </c>
      <c r="J33" s="248">
        <v>198</v>
      </c>
      <c r="K33" s="249"/>
      <c r="L33" s="250">
        <v>764</v>
      </c>
      <c r="M33" s="249"/>
      <c r="N33" s="245">
        <v>194</v>
      </c>
      <c r="O33" s="250">
        <v>194</v>
      </c>
      <c r="P33" s="250">
        <v>188</v>
      </c>
      <c r="Q33" s="250">
        <v>188</v>
      </c>
      <c r="R33" s="206"/>
      <c r="S33" s="206" t="b">
        <f t="shared" si="0"/>
        <v>1</v>
      </c>
      <c r="T33" s="206" t="b">
        <f t="shared" si="1"/>
        <v>1</v>
      </c>
      <c r="U33" s="206"/>
      <c r="V33" s="74"/>
      <c r="W33" s="74"/>
      <c r="X33" s="74"/>
      <c r="Y33" s="74"/>
      <c r="Z33" s="74"/>
      <c r="AA33" s="74"/>
      <c r="AB33" s="74"/>
      <c r="AC33" s="74"/>
    </row>
    <row r="34" spans="1:29" s="50" customFormat="1" ht="18" customHeight="1" thickBot="1">
      <c r="A34" s="192"/>
      <c r="B34" s="224"/>
      <c r="C34" s="234"/>
      <c r="D34" s="251" t="s">
        <v>184</v>
      </c>
      <c r="E34" s="986">
        <f>E43-E27</f>
        <v>-13975</v>
      </c>
      <c r="F34" s="279"/>
      <c r="G34" s="986">
        <f>E34-H34-I34-J34</f>
        <v>-4002</v>
      </c>
      <c r="H34" s="252">
        <v>-3436</v>
      </c>
      <c r="I34" s="252">
        <v>-3271</v>
      </c>
      <c r="J34" s="252">
        <v>-3266</v>
      </c>
      <c r="K34" s="253"/>
      <c r="L34" s="252">
        <v>-13556</v>
      </c>
      <c r="M34" s="254"/>
      <c r="N34" s="252">
        <v>-3779</v>
      </c>
      <c r="O34" s="252">
        <v>-3278</v>
      </c>
      <c r="P34" s="252">
        <v>-3222</v>
      </c>
      <c r="Q34" s="252">
        <v>-3277</v>
      </c>
      <c r="R34" s="206"/>
      <c r="S34" s="206" t="b">
        <f t="shared" si="0"/>
        <v>1</v>
      </c>
      <c r="T34" s="206" t="b">
        <f t="shared" si="1"/>
        <v>1</v>
      </c>
      <c r="U34" s="206"/>
      <c r="V34" s="74"/>
      <c r="W34" s="74"/>
      <c r="X34" s="74"/>
      <c r="Y34" s="74"/>
      <c r="Z34" s="74"/>
      <c r="AA34" s="74"/>
      <c r="AB34" s="74"/>
      <c r="AC34" s="74"/>
    </row>
    <row r="35" spans="1:29" s="50" customFormat="1" ht="18" customHeight="1">
      <c r="A35" s="192"/>
      <c r="B35" s="224"/>
      <c r="C35" s="234"/>
      <c r="D35" s="251"/>
      <c r="E35" s="229"/>
      <c r="F35" s="229"/>
      <c r="G35" s="229"/>
      <c r="H35" s="237"/>
      <c r="I35" s="237"/>
      <c r="J35" s="237"/>
      <c r="K35" s="253"/>
      <c r="L35" s="237"/>
      <c r="M35" s="237"/>
      <c r="N35" s="237"/>
      <c r="O35" s="237"/>
      <c r="P35" s="237"/>
      <c r="Q35" s="237"/>
      <c r="R35" s="206"/>
      <c r="S35" s="206"/>
      <c r="T35" s="206"/>
      <c r="U35" s="206"/>
      <c r="V35" s="74"/>
      <c r="W35" s="74"/>
      <c r="X35" s="74"/>
      <c r="Y35" s="74"/>
      <c r="Z35" s="74"/>
      <c r="AA35" s="74"/>
      <c r="AB35" s="74"/>
      <c r="AC35" s="74"/>
    </row>
    <row r="36" spans="1:29" s="51" customFormat="1" ht="18" customHeight="1">
      <c r="A36" s="238"/>
      <c r="B36" s="239"/>
      <c r="C36" s="240"/>
      <c r="D36" s="214" t="s">
        <v>98</v>
      </c>
      <c r="E36" s="241"/>
      <c r="F36" s="241"/>
      <c r="G36" s="241"/>
      <c r="H36" s="241"/>
      <c r="I36" s="241"/>
      <c r="J36" s="241"/>
      <c r="K36" s="242"/>
      <c r="L36" s="241"/>
      <c r="M36" s="241"/>
      <c r="N36" s="241"/>
      <c r="O36" s="241"/>
      <c r="P36" s="241"/>
      <c r="Q36" s="241"/>
      <c r="R36" s="206"/>
      <c r="S36" s="206"/>
      <c r="T36" s="206"/>
      <c r="U36" s="206"/>
      <c r="V36" s="74"/>
      <c r="W36" s="74"/>
      <c r="X36" s="74"/>
      <c r="Y36" s="74"/>
      <c r="Z36" s="74"/>
      <c r="AA36" s="74"/>
      <c r="AB36" s="74"/>
      <c r="AC36" s="74"/>
    </row>
    <row r="37" spans="1:29" s="50" customFormat="1" ht="18" customHeight="1">
      <c r="A37" s="192"/>
      <c r="B37" s="42" t="s">
        <v>148</v>
      </c>
      <c r="C37" s="45"/>
      <c r="D37" s="243" t="s">
        <v>104</v>
      </c>
      <c r="E37" s="244">
        <f>ROUND(_xll.EPMRetrieveData($A$1,$B$37,$A$2,$C$23,$A$3,$A$4,$A$5,E15,$A$6,$A$7)/1000000,0)</f>
        <v>0</v>
      </c>
      <c r="F37" s="244"/>
      <c r="G37" s="244">
        <f>E37-H37-I37-J37</f>
        <v>-3147</v>
      </c>
      <c r="H37" s="245">
        <v>1089</v>
      </c>
      <c r="I37" s="245">
        <v>1049</v>
      </c>
      <c r="J37" s="245">
        <v>1009</v>
      </c>
      <c r="K37" s="246"/>
      <c r="L37" s="245">
        <v>3853</v>
      </c>
      <c r="M37" s="247"/>
      <c r="N37" s="245">
        <v>951</v>
      </c>
      <c r="O37" s="245">
        <v>1010</v>
      </c>
      <c r="P37" s="245">
        <v>969</v>
      </c>
      <c r="Q37" s="245">
        <v>923</v>
      </c>
      <c r="R37" s="206"/>
      <c r="S37" s="206" t="b">
        <f t="shared" ref="S37" si="2">SUM(G37:J37)=E37</f>
        <v>1</v>
      </c>
      <c r="T37" s="206" t="b">
        <f t="shared" ref="T37" si="3">SUM(N37:Q37)=L37</f>
        <v>1</v>
      </c>
      <c r="U37" s="206"/>
      <c r="V37" s="74"/>
      <c r="W37" s="74"/>
      <c r="X37" s="74"/>
      <c r="Y37" s="74"/>
      <c r="Z37" s="74"/>
      <c r="AA37" s="74"/>
      <c r="AB37" s="74"/>
      <c r="AC37" s="74"/>
    </row>
    <row r="38" spans="1:29" s="50" customFormat="1" ht="18" customHeight="1">
      <c r="A38" s="192"/>
      <c r="B38" s="224"/>
      <c r="C38" s="255"/>
      <c r="D38" s="256" t="s">
        <v>135</v>
      </c>
      <c r="E38" s="272" t="e">
        <f>ROUND(E37/E23,3)</f>
        <v>#DIV/0!</v>
      </c>
      <c r="F38" s="272"/>
      <c r="G38" s="272">
        <f>ROUND(G37/G23,3)</f>
        <v>0.45500000000000002</v>
      </c>
      <c r="H38" s="260">
        <v>0.442</v>
      </c>
      <c r="I38" s="260">
        <v>0.46700000000000003</v>
      </c>
      <c r="J38" s="258">
        <v>0.45700000000000002</v>
      </c>
      <c r="K38" s="259"/>
      <c r="L38" s="258">
        <v>0.42799999999999999</v>
      </c>
      <c r="M38" s="259"/>
      <c r="N38" s="258">
        <v>0.38400000000000001</v>
      </c>
      <c r="O38" s="258">
        <v>0.43989547038327526</v>
      </c>
      <c r="P38" s="258">
        <v>0.45500000000000002</v>
      </c>
      <c r="Q38" s="258">
        <v>0.44</v>
      </c>
      <c r="R38" s="206"/>
      <c r="S38" s="206"/>
      <c r="T38" s="206"/>
      <c r="U38" s="206"/>
      <c r="V38" s="74"/>
      <c r="W38" s="74"/>
      <c r="X38" s="74"/>
      <c r="Y38" s="74"/>
      <c r="Z38" s="74"/>
      <c r="AA38" s="74"/>
      <c r="AB38" s="74"/>
      <c r="AC38" s="74"/>
    </row>
    <row r="39" spans="1:29" s="50" customFormat="1" ht="18" customHeight="1">
      <c r="A39" s="192"/>
      <c r="B39" s="42"/>
      <c r="C39" s="45"/>
      <c r="D39" s="219" t="s">
        <v>105</v>
      </c>
      <c r="E39" s="244">
        <f>ROUND(_xll.EPMRetrieveData($A$1,$B$37,$A$2,$C$24,$A$3,$A$4,$A$5,E15,$A$6,$A$7)/1000000,0)</f>
        <v>0</v>
      </c>
      <c r="F39" s="244"/>
      <c r="G39" s="244">
        <f>E39-H39-I39-J39</f>
        <v>-3999</v>
      </c>
      <c r="H39" s="245">
        <v>1317</v>
      </c>
      <c r="I39" s="245">
        <v>1315</v>
      </c>
      <c r="J39" s="245">
        <v>1367</v>
      </c>
      <c r="K39" s="246"/>
      <c r="L39" s="245">
        <v>5315</v>
      </c>
      <c r="M39" s="247"/>
      <c r="N39" s="245">
        <v>1326</v>
      </c>
      <c r="O39" s="245">
        <v>1333</v>
      </c>
      <c r="P39" s="245">
        <v>1293</v>
      </c>
      <c r="Q39" s="245">
        <v>1363</v>
      </c>
      <c r="R39" s="206"/>
      <c r="S39" s="206" t="b">
        <f>SUM(G39:J39)=E39</f>
        <v>1</v>
      </c>
      <c r="T39" s="206" t="b">
        <f t="shared" si="1"/>
        <v>1</v>
      </c>
      <c r="U39" s="206"/>
      <c r="V39" s="74"/>
      <c r="W39" s="74"/>
      <c r="X39" s="74"/>
      <c r="Y39" s="74"/>
      <c r="Z39" s="74"/>
      <c r="AA39" s="74"/>
      <c r="AB39" s="74"/>
      <c r="AC39" s="74"/>
    </row>
    <row r="40" spans="1:29" s="50" customFormat="1" ht="18" customHeight="1">
      <c r="A40" s="192"/>
      <c r="B40" s="224"/>
      <c r="C40" s="234"/>
      <c r="D40" s="256" t="s">
        <v>135</v>
      </c>
      <c r="E40" s="272">
        <f>ROUND(E39/E24,3)</f>
        <v>0</v>
      </c>
      <c r="F40" s="272"/>
      <c r="G40" s="272">
        <f>ROUND(G39/G24,3)</f>
        <v>0.442</v>
      </c>
      <c r="H40" s="260">
        <v>0.432</v>
      </c>
      <c r="I40" s="260">
        <v>0.439</v>
      </c>
      <c r="J40" s="260">
        <v>0.45400000000000001</v>
      </c>
      <c r="K40" s="261"/>
      <c r="L40" s="260">
        <v>0.436</v>
      </c>
      <c r="M40" s="261"/>
      <c r="N40" s="260">
        <v>0.43099999999999999</v>
      </c>
      <c r="O40" s="260">
        <v>0.44212271973466005</v>
      </c>
      <c r="P40" s="260">
        <v>0.43099999999999999</v>
      </c>
      <c r="Q40" s="260">
        <v>0.442</v>
      </c>
      <c r="R40" s="206"/>
      <c r="S40" s="206"/>
      <c r="T40" s="206"/>
      <c r="U40" s="206"/>
      <c r="V40" s="74"/>
      <c r="W40" s="74"/>
      <c r="X40" s="74"/>
      <c r="Y40" s="74"/>
      <c r="Z40" s="74"/>
      <c r="AA40" s="74"/>
      <c r="AB40" s="74"/>
      <c r="AC40" s="74"/>
    </row>
    <row r="41" spans="1:29" s="50" customFormat="1" ht="18" customHeight="1">
      <c r="A41" s="192"/>
      <c r="B41" s="42"/>
      <c r="C41" s="44"/>
      <c r="D41" s="243" t="s">
        <v>106</v>
      </c>
      <c r="E41" s="244">
        <f>ROUND(_xll.EPMRetrieveData($A$1,$B$37,$A$2,$C$25,$A$3,$A$4,$A$5,E15,$A$6,$A$7)/1000000,0)</f>
        <v>745</v>
      </c>
      <c r="F41" s="244"/>
      <c r="G41" s="244">
        <f>E41-H41-I41-J41</f>
        <v>129</v>
      </c>
      <c r="H41" s="221">
        <v>182</v>
      </c>
      <c r="I41" s="221">
        <v>226</v>
      </c>
      <c r="J41" s="221">
        <v>208</v>
      </c>
      <c r="K41" s="246"/>
      <c r="L41" s="245">
        <v>725</v>
      </c>
      <c r="M41" s="247"/>
      <c r="N41" s="245">
        <v>153</v>
      </c>
      <c r="O41" s="245">
        <v>215</v>
      </c>
      <c r="P41" s="245">
        <v>214</v>
      </c>
      <c r="Q41" s="245">
        <v>143</v>
      </c>
      <c r="R41" s="206"/>
      <c r="S41" s="206" t="b">
        <f t="shared" si="0"/>
        <v>1</v>
      </c>
      <c r="T41" s="206" t="b">
        <f t="shared" si="1"/>
        <v>1</v>
      </c>
      <c r="U41" s="206"/>
      <c r="V41" s="74"/>
      <c r="W41" s="74"/>
      <c r="X41" s="74"/>
      <c r="Y41" s="74"/>
      <c r="Z41" s="74"/>
      <c r="AA41" s="74"/>
      <c r="AB41" s="74"/>
      <c r="AC41" s="74"/>
    </row>
    <row r="42" spans="1:29" s="50" customFormat="1" ht="18" customHeight="1">
      <c r="A42" s="192"/>
      <c r="B42" s="224"/>
      <c r="C42" s="234"/>
      <c r="D42" s="262" t="s">
        <v>135</v>
      </c>
      <c r="E42" s="987">
        <f>ROUND(E41/E25,3)</f>
        <v>0.22900000000000001</v>
      </c>
      <c r="F42" s="987"/>
      <c r="G42" s="987">
        <f>ROUND(G41/G25,3)</f>
        <v>0.14499999999999999</v>
      </c>
      <c r="H42" s="263">
        <v>0.253</v>
      </c>
      <c r="I42" s="263">
        <v>0.27500000000000002</v>
      </c>
      <c r="J42" s="263">
        <v>0.252</v>
      </c>
      <c r="K42" s="261"/>
      <c r="L42" s="263">
        <v>0.23899999999999999</v>
      </c>
      <c r="M42" s="261"/>
      <c r="N42" s="263">
        <v>0.18</v>
      </c>
      <c r="O42" s="263">
        <v>0.29902642559109877</v>
      </c>
      <c r="P42" s="263">
        <v>0.28299999999999997</v>
      </c>
      <c r="Q42" s="263">
        <v>0.20100000000000001</v>
      </c>
      <c r="R42" s="206"/>
      <c r="S42" s="206"/>
      <c r="T42" s="206"/>
      <c r="U42" s="206"/>
      <c r="V42" s="74"/>
      <c r="W42" s="74"/>
      <c r="X42" s="74"/>
      <c r="Y42" s="74"/>
      <c r="Z42" s="74"/>
      <c r="AA42" s="74"/>
      <c r="AB42" s="74"/>
      <c r="AC42" s="74"/>
    </row>
    <row r="43" spans="1:29" s="50" customFormat="1" ht="18" customHeight="1" thickBot="1">
      <c r="A43" s="192"/>
      <c r="B43" s="42"/>
      <c r="C43" s="42"/>
      <c r="D43" s="251" t="s">
        <v>184</v>
      </c>
      <c r="E43" s="278">
        <f>ROUND(_xll.EPMRetrieveData($A$1,$B$37,$A$2,$C$27,$A$3,$A$4,$A$5,E15,$A$6,$A$7)/1000000,0)</f>
        <v>10199</v>
      </c>
      <c r="F43" s="244"/>
      <c r="G43" s="278">
        <f>E43-H43-I43-J43</f>
        <v>2437</v>
      </c>
      <c r="H43" s="231">
        <v>2588</v>
      </c>
      <c r="I43" s="231">
        <v>2590</v>
      </c>
      <c r="J43" s="231">
        <v>2584</v>
      </c>
      <c r="K43" s="253"/>
      <c r="L43" s="231">
        <v>9893</v>
      </c>
      <c r="M43" s="237"/>
      <c r="N43" s="231">
        <v>2430</v>
      </c>
      <c r="O43" s="231">
        <v>2558</v>
      </c>
      <c r="P43" s="231">
        <v>2476</v>
      </c>
      <c r="Q43" s="231">
        <v>2429</v>
      </c>
      <c r="R43" s="206"/>
      <c r="S43" s="206" t="b">
        <f t="shared" si="0"/>
        <v>1</v>
      </c>
      <c r="T43" s="206" t="b">
        <f t="shared" si="1"/>
        <v>1</v>
      </c>
      <c r="U43" s="206"/>
      <c r="V43" s="74"/>
      <c r="W43" s="74"/>
      <c r="X43" s="74"/>
      <c r="Y43" s="74"/>
      <c r="Z43" s="74"/>
      <c r="AA43" s="74"/>
      <c r="AB43" s="74"/>
      <c r="AC43" s="74"/>
    </row>
    <row r="44" spans="1:29" s="50" customFormat="1" ht="18" customHeight="1">
      <c r="A44" s="192"/>
      <c r="B44" s="224"/>
      <c r="C44" s="234"/>
      <c r="D44" s="262" t="s">
        <v>135</v>
      </c>
      <c r="E44" s="272">
        <f>ROUND(E43/E27,3)</f>
        <v>0.42199999999999999</v>
      </c>
      <c r="F44" s="272"/>
      <c r="G44" s="272">
        <f>ROUND(G43/G27,3)</f>
        <v>0.378</v>
      </c>
      <c r="H44" s="258">
        <v>0.43</v>
      </c>
      <c r="I44" s="258">
        <v>0.442</v>
      </c>
      <c r="J44" s="258">
        <v>0.442</v>
      </c>
      <c r="K44" s="261"/>
      <c r="L44" s="258">
        <v>0.42199999999999999</v>
      </c>
      <c r="M44" s="261"/>
      <c r="N44" s="258">
        <v>0.39100000000000001</v>
      </c>
      <c r="O44" s="258">
        <v>0.43831391363947908</v>
      </c>
      <c r="P44" s="258">
        <v>0.435</v>
      </c>
      <c r="Q44" s="258">
        <v>0.42599999999999999</v>
      </c>
      <c r="R44" s="206"/>
      <c r="S44" s="206"/>
      <c r="T44" s="206"/>
      <c r="U44" s="206"/>
      <c r="V44" s="74"/>
      <c r="W44" s="74"/>
      <c r="X44" s="74"/>
      <c r="Y44" s="74"/>
      <c r="Z44" s="74"/>
      <c r="AA44" s="74"/>
      <c r="AB44" s="74"/>
      <c r="AC44" s="74"/>
    </row>
    <row r="45" spans="1:29" s="50" customFormat="1" ht="18" customHeight="1">
      <c r="A45" s="186"/>
      <c r="B45" s="186"/>
      <c r="C45" s="264"/>
      <c r="D45" s="265"/>
      <c r="E45" s="265"/>
      <c r="F45" s="266"/>
      <c r="G45" s="265"/>
      <c r="H45" s="267"/>
      <c r="I45" s="267"/>
      <c r="J45" s="267"/>
      <c r="K45" s="268"/>
      <c r="L45" s="267"/>
      <c r="M45" s="267"/>
      <c r="N45" s="267"/>
      <c r="O45" s="267"/>
      <c r="P45" s="267"/>
      <c r="Q45" s="267"/>
      <c r="R45" s="206"/>
      <c r="S45" s="206"/>
      <c r="T45" s="206"/>
      <c r="U45" s="206"/>
      <c r="V45" s="74"/>
      <c r="W45" s="74"/>
      <c r="X45" s="74"/>
      <c r="Y45" s="74"/>
      <c r="Z45" s="74"/>
      <c r="AA45" s="74"/>
      <c r="AB45" s="74"/>
      <c r="AC45" s="74"/>
    </row>
    <row r="46" spans="1:29" s="51" customFormat="1" ht="18" customHeight="1">
      <c r="A46" s="238"/>
      <c r="B46" s="239"/>
      <c r="C46" s="240"/>
      <c r="D46" s="214" t="s">
        <v>10</v>
      </c>
      <c r="E46" s="241"/>
      <c r="F46" s="215"/>
      <c r="G46" s="241"/>
      <c r="H46" s="241"/>
      <c r="I46" s="241"/>
      <c r="J46" s="241"/>
      <c r="K46" s="242"/>
      <c r="L46" s="241"/>
      <c r="M46" s="241"/>
      <c r="N46" s="241"/>
      <c r="O46" s="241"/>
      <c r="P46" s="241"/>
      <c r="Q46" s="241"/>
      <c r="R46" s="206"/>
      <c r="S46" s="206"/>
      <c r="T46" s="206"/>
      <c r="U46" s="206"/>
      <c r="V46" s="74"/>
      <c r="W46" s="74"/>
      <c r="X46" s="74"/>
      <c r="Y46" s="74"/>
      <c r="Z46" s="74"/>
      <c r="AA46" s="74"/>
      <c r="AB46" s="74"/>
      <c r="AC46" s="74"/>
    </row>
    <row r="47" spans="1:29" s="50" customFormat="1" ht="18" customHeight="1">
      <c r="A47" s="192"/>
      <c r="B47" s="269" t="s">
        <v>101</v>
      </c>
      <c r="C47" s="234"/>
      <c r="D47" s="243" t="s">
        <v>104</v>
      </c>
      <c r="E47" s="244">
        <v>1084</v>
      </c>
      <c r="F47" s="270"/>
      <c r="G47" s="244">
        <f>E47-H47-I47-J47</f>
        <v>308</v>
      </c>
      <c r="H47" s="245">
        <v>248</v>
      </c>
      <c r="I47" s="245">
        <v>280</v>
      </c>
      <c r="J47" s="245">
        <v>248</v>
      </c>
      <c r="K47" s="246"/>
      <c r="L47" s="245">
        <f>SUM(N47:Q47)</f>
        <v>1120</v>
      </c>
      <c r="M47" s="247"/>
      <c r="N47" s="245">
        <v>273</v>
      </c>
      <c r="O47" s="245">
        <v>255</v>
      </c>
      <c r="P47" s="245">
        <v>306</v>
      </c>
      <c r="Q47" s="245">
        <v>286</v>
      </c>
      <c r="R47" s="206"/>
      <c r="S47" s="206" t="b">
        <f>SUM(G47:J47)=E47</f>
        <v>1</v>
      </c>
      <c r="T47" s="206" t="b">
        <f t="shared" si="1"/>
        <v>1</v>
      </c>
      <c r="U47" s="206"/>
      <c r="V47" s="74"/>
      <c r="W47" s="74"/>
      <c r="X47" s="74"/>
      <c r="Y47" s="74"/>
      <c r="Z47" s="74"/>
      <c r="AA47" s="74"/>
      <c r="AB47" s="74"/>
      <c r="AC47" s="74"/>
    </row>
    <row r="48" spans="1:29" s="50" customFormat="1" ht="18" customHeight="1">
      <c r="A48" s="192"/>
      <c r="B48" s="224"/>
      <c r="C48" s="234"/>
      <c r="D48" s="271" t="s">
        <v>189</v>
      </c>
      <c r="E48" s="257" t="e">
        <f>E47/E23</f>
        <v>#DIV/0!</v>
      </c>
      <c r="F48" s="272"/>
      <c r="G48" s="257">
        <f>G47/G23</f>
        <v>-4.4495810459404796E-2</v>
      </c>
      <c r="H48" s="260">
        <v>0.10056772100567721</v>
      </c>
      <c r="I48" s="260">
        <v>0.1246660730186999</v>
      </c>
      <c r="J48" s="260">
        <f t="shared" ref="J48:P48" si="4">J47/J23</f>
        <v>0.11221719457013575</v>
      </c>
      <c r="K48" s="261" t="e">
        <f t="shared" si="4"/>
        <v>#DIV/0!</v>
      </c>
      <c r="L48" s="260">
        <f t="shared" si="4"/>
        <v>0.12445827314146016</v>
      </c>
      <c r="M48" s="261" t="e">
        <f t="shared" si="4"/>
        <v>#DIV/0!</v>
      </c>
      <c r="N48" s="260">
        <f t="shared" si="4"/>
        <v>0.11030303030303031</v>
      </c>
      <c r="O48" s="260">
        <f t="shared" si="4"/>
        <v>0.11106271777003485</v>
      </c>
      <c r="P48" s="260">
        <f t="shared" si="4"/>
        <v>0.14379699248120301</v>
      </c>
      <c r="Q48" s="260">
        <f>Q47/Q23</f>
        <v>0.1361904761904762</v>
      </c>
      <c r="R48" s="206"/>
      <c r="S48" s="206"/>
      <c r="T48" s="206"/>
      <c r="U48" s="206"/>
      <c r="V48" s="74"/>
      <c r="W48" s="74"/>
      <c r="X48" s="74"/>
      <c r="Y48" s="74"/>
      <c r="Z48" s="74"/>
      <c r="AA48" s="74"/>
      <c r="AB48" s="74"/>
      <c r="AC48" s="74"/>
    </row>
    <row r="49" spans="1:21" s="50" customFormat="1" ht="18" customHeight="1">
      <c r="A49" s="192"/>
      <c r="B49" s="224"/>
      <c r="C49" s="234"/>
      <c r="D49" s="243" t="s">
        <v>105</v>
      </c>
      <c r="E49" s="220">
        <v>3887</v>
      </c>
      <c r="F49" s="270"/>
      <c r="G49" s="220">
        <f>E49-H49-I49-J49</f>
        <v>1251</v>
      </c>
      <c r="H49" s="221">
        <v>1038</v>
      </c>
      <c r="I49" s="245">
        <v>910</v>
      </c>
      <c r="J49" s="245">
        <v>688</v>
      </c>
      <c r="K49" s="246"/>
      <c r="L49" s="245">
        <f>SUM(N49:Q49)</f>
        <v>3612</v>
      </c>
      <c r="M49" s="247"/>
      <c r="N49" s="245">
        <v>1141</v>
      </c>
      <c r="O49" s="245">
        <v>884</v>
      </c>
      <c r="P49" s="245">
        <v>880</v>
      </c>
      <c r="Q49" s="245">
        <v>707</v>
      </c>
      <c r="R49" s="273"/>
      <c r="S49" s="206" t="b">
        <f t="shared" si="0"/>
        <v>1</v>
      </c>
      <c r="T49" s="206" t="b">
        <f t="shared" si="1"/>
        <v>1</v>
      </c>
      <c r="U49" s="192"/>
    </row>
    <row r="50" spans="1:21" s="50" customFormat="1" ht="18" customHeight="1">
      <c r="A50" s="192"/>
      <c r="B50" s="224"/>
      <c r="C50" s="234"/>
      <c r="D50" s="271" t="s">
        <v>189</v>
      </c>
      <c r="E50" s="257">
        <f>E49/E24</f>
        <v>-3887</v>
      </c>
      <c r="F50" s="272"/>
      <c r="G50" s="257">
        <f>G49/G24</f>
        <v>-0.13815571507454444</v>
      </c>
      <c r="H50" s="260">
        <v>0.34077478660538413</v>
      </c>
      <c r="I50" s="260">
        <v>0.30383973288814692</v>
      </c>
      <c r="J50" s="260">
        <f t="shared" ref="J50:Q50" si="5">J49/J24</f>
        <v>0.22834384334550281</v>
      </c>
      <c r="K50" s="261" t="e">
        <f t="shared" si="5"/>
        <v>#DIV/0!</v>
      </c>
      <c r="L50" s="260">
        <f>L49/L24</f>
        <v>0.29660042699950728</v>
      </c>
      <c r="M50" s="261" t="e">
        <f t="shared" si="5"/>
        <v>#DIV/0!</v>
      </c>
      <c r="N50" s="260">
        <f t="shared" si="5"/>
        <v>0.37057486196817147</v>
      </c>
      <c r="O50" s="260">
        <f t="shared" si="5"/>
        <v>0.29320066334991707</v>
      </c>
      <c r="P50" s="260">
        <f>P49/P24</f>
        <v>0.29304029304029305</v>
      </c>
      <c r="Q50" s="260">
        <f t="shared" si="5"/>
        <v>0.22947095098993833</v>
      </c>
      <c r="R50" s="274"/>
      <c r="S50" s="206"/>
      <c r="T50" s="206"/>
      <c r="U50" s="192"/>
    </row>
    <row r="51" spans="1:21" s="50" customFormat="1" ht="18" customHeight="1">
      <c r="A51" s="192"/>
      <c r="B51" s="224"/>
      <c r="C51" s="234" t="s">
        <v>155</v>
      </c>
      <c r="D51" s="243" t="s">
        <v>106</v>
      </c>
      <c r="E51" s="220">
        <v>162</v>
      </c>
      <c r="F51" s="270"/>
      <c r="G51" s="220">
        <f>E51-H51-I51-J51</f>
        <v>79</v>
      </c>
      <c r="H51" s="221">
        <v>31</v>
      </c>
      <c r="I51" s="245">
        <v>29</v>
      </c>
      <c r="J51" s="245">
        <v>23</v>
      </c>
      <c r="K51" s="246"/>
      <c r="L51" s="245">
        <v>120</v>
      </c>
      <c r="M51" s="247"/>
      <c r="N51" s="245">
        <v>52</v>
      </c>
      <c r="O51" s="245">
        <v>25</v>
      </c>
      <c r="P51" s="245">
        <v>24</v>
      </c>
      <c r="Q51" s="245">
        <v>19</v>
      </c>
      <c r="R51" s="273"/>
      <c r="S51" s="206" t="b">
        <f t="shared" si="0"/>
        <v>1</v>
      </c>
      <c r="T51" s="206" t="b">
        <f t="shared" si="1"/>
        <v>1</v>
      </c>
      <c r="U51" s="192"/>
    </row>
    <row r="52" spans="1:21" s="50" customFormat="1" ht="18" customHeight="1">
      <c r="A52" s="192"/>
      <c r="B52" s="224"/>
      <c r="C52" s="234"/>
      <c r="D52" s="271" t="s">
        <v>189</v>
      </c>
      <c r="E52" s="272">
        <f>E51/E25</f>
        <v>4.9784880147510757E-2</v>
      </c>
      <c r="F52" s="275"/>
      <c r="G52" s="272">
        <f>G51/G25</f>
        <v>8.8863892013498313E-2</v>
      </c>
      <c r="H52" s="260">
        <v>4.3115438108484005E-2</v>
      </c>
      <c r="I52" s="260">
        <v>3.5322777101096221E-2</v>
      </c>
      <c r="J52" s="260">
        <f t="shared" ref="J52:Q52" si="6">J51/J25</f>
        <v>2.7878787878787878E-2</v>
      </c>
      <c r="K52" s="261" t="e">
        <f t="shared" si="6"/>
        <v>#DIV/0!</v>
      </c>
      <c r="L52" s="260">
        <f t="shared" si="6"/>
        <v>3.9525691699604744E-2</v>
      </c>
      <c r="M52" s="261" t="e">
        <f t="shared" si="6"/>
        <v>#DIV/0!</v>
      </c>
      <c r="N52" s="260">
        <f t="shared" si="6"/>
        <v>6.1248527679623084E-2</v>
      </c>
      <c r="O52" s="260">
        <f t="shared" si="6"/>
        <v>3.4770514603616132E-2</v>
      </c>
      <c r="P52" s="260">
        <f>P51/P25</f>
        <v>3.1788079470198675E-2</v>
      </c>
      <c r="Q52" s="260">
        <f t="shared" si="6"/>
        <v>2.6647966339410939E-2</v>
      </c>
      <c r="R52" s="276"/>
      <c r="S52" s="206"/>
      <c r="T52" s="206"/>
      <c r="U52" s="192"/>
    </row>
    <row r="53" spans="1:21" s="50" customFormat="1" ht="18" customHeight="1" thickBot="1">
      <c r="A53" s="192"/>
      <c r="B53" s="224"/>
      <c r="C53" s="269" t="s">
        <v>149</v>
      </c>
      <c r="D53" s="277" t="s">
        <v>0</v>
      </c>
      <c r="E53" s="278">
        <f>-ROUND(_xll.EPMRetrieveData($B$1,$B$47,$B$2,$C$53,$B$3,$B$4,$B$5,E15,$B$7,$B$8,$B$9,$B$10)/1000000,0)</f>
        <v>5133</v>
      </c>
      <c r="F53" s="279"/>
      <c r="G53" s="278">
        <f>E53-H53-I53-J53</f>
        <v>1638</v>
      </c>
      <c r="H53" s="280">
        <v>1317</v>
      </c>
      <c r="I53" s="280">
        <v>1219</v>
      </c>
      <c r="J53" s="280">
        <f>J47+J49+J51</f>
        <v>959</v>
      </c>
      <c r="K53" s="253">
        <f t="shared" ref="K53:P53" si="7">K47+K49+K51</f>
        <v>0</v>
      </c>
      <c r="L53" s="280">
        <f t="shared" si="7"/>
        <v>4852</v>
      </c>
      <c r="M53" s="254">
        <f t="shared" si="7"/>
        <v>0</v>
      </c>
      <c r="N53" s="280">
        <f t="shared" si="7"/>
        <v>1466</v>
      </c>
      <c r="O53" s="280">
        <f t="shared" si="7"/>
        <v>1164</v>
      </c>
      <c r="P53" s="280">
        <f t="shared" si="7"/>
        <v>1210</v>
      </c>
      <c r="Q53" s="280">
        <f>Q47+Q49+Q51</f>
        <v>1012</v>
      </c>
      <c r="R53" s="273"/>
      <c r="S53" s="206" t="b">
        <f t="shared" si="0"/>
        <v>1</v>
      </c>
      <c r="T53" s="206" t="b">
        <f t="shared" si="1"/>
        <v>1</v>
      </c>
      <c r="U53" s="192"/>
    </row>
    <row r="54" spans="1:21" s="50" customFormat="1" ht="18" customHeight="1">
      <c r="A54" s="192"/>
      <c r="B54" s="224"/>
      <c r="C54" s="234"/>
      <c r="D54" s="271" t="s">
        <v>189</v>
      </c>
      <c r="E54" s="275">
        <f>E53/E27</f>
        <v>0.21233556713824769</v>
      </c>
      <c r="F54" s="275"/>
      <c r="G54" s="275">
        <f>G53/G27</f>
        <v>0.25438732722472435</v>
      </c>
      <c r="H54" s="281">
        <v>0.21862549800796813</v>
      </c>
      <c r="I54" s="281">
        <v>0.20798498549735539</v>
      </c>
      <c r="J54" s="260">
        <f t="shared" ref="J54:N54" si="8">J53/J27</f>
        <v>0.16393162393162394</v>
      </c>
      <c r="K54" s="261" t="e">
        <f t="shared" si="8"/>
        <v>#DIV/0!</v>
      </c>
      <c r="L54" s="260">
        <f>L53/L27</f>
        <v>0.20691713932363853</v>
      </c>
      <c r="M54" s="261" t="e">
        <f t="shared" si="8"/>
        <v>#DIV/0!</v>
      </c>
      <c r="N54" s="260">
        <f t="shared" si="8"/>
        <v>0.23610887421484941</v>
      </c>
      <c r="O54" s="260">
        <f>O53/O27</f>
        <v>0.19945167923235094</v>
      </c>
      <c r="P54" s="260">
        <f>P53/P27</f>
        <v>0.21235521235521235</v>
      </c>
      <c r="Q54" s="281">
        <f>Q53/Q27</f>
        <v>0.17735716789344549</v>
      </c>
      <c r="R54" s="282"/>
      <c r="S54" s="282"/>
      <c r="T54" s="192"/>
      <c r="U54" s="192"/>
    </row>
    <row r="55" spans="1:21" s="50" customFormat="1" ht="19.5" customHeight="1">
      <c r="A55" s="192"/>
      <c r="B55" s="224"/>
      <c r="C55" s="234"/>
      <c r="D55" s="283"/>
      <c r="E55" s="282"/>
      <c r="F55" s="282"/>
      <c r="G55" s="284"/>
      <c r="H55" s="284"/>
      <c r="I55" s="285"/>
      <c r="J55" s="282"/>
      <c r="K55" s="286"/>
      <c r="L55" s="284"/>
      <c r="M55" s="286"/>
      <c r="N55" s="284"/>
      <c r="O55" s="284"/>
      <c r="P55" s="284"/>
      <c r="Q55" s="284"/>
      <c r="R55" s="284"/>
      <c r="S55" s="284"/>
      <c r="T55" s="192"/>
      <c r="U55" s="192"/>
    </row>
    <row r="56" spans="1:21" s="50" customFormat="1" ht="19.5" customHeight="1">
      <c r="A56" s="192"/>
      <c r="B56" s="224"/>
      <c r="C56" s="234"/>
      <c r="D56" s="283"/>
      <c r="E56" s="287"/>
      <c r="F56" s="282"/>
      <c r="G56" s="284"/>
      <c r="H56" s="284"/>
      <c r="I56" s="285"/>
      <c r="J56" s="282"/>
      <c r="K56" s="286"/>
      <c r="L56" s="284"/>
      <c r="M56" s="286"/>
      <c r="N56" s="284"/>
      <c r="O56" s="284"/>
      <c r="P56" s="284"/>
      <c r="Q56" s="284"/>
      <c r="R56" s="284"/>
      <c r="S56" s="284"/>
      <c r="T56" s="192"/>
      <c r="U56" s="192"/>
    </row>
    <row r="57" spans="1:21" s="50" customFormat="1" ht="19.5" customHeight="1">
      <c r="A57" s="192"/>
      <c r="B57" s="224"/>
      <c r="C57" s="234"/>
      <c r="D57" s="283"/>
      <c r="E57" s="282"/>
      <c r="F57" s="282"/>
      <c r="G57" s="284"/>
      <c r="H57" s="284"/>
      <c r="I57" s="285"/>
      <c r="J57" s="282"/>
      <c r="K57" s="286"/>
      <c r="L57" s="284"/>
      <c r="M57" s="286"/>
      <c r="N57" s="284"/>
      <c r="O57" s="284"/>
      <c r="P57" s="284"/>
      <c r="Q57" s="284"/>
      <c r="R57" s="284"/>
      <c r="S57" s="284"/>
      <c r="T57" s="192"/>
      <c r="U57" s="192"/>
    </row>
    <row r="58" spans="1:21" s="50" customFormat="1" ht="19.5" customHeight="1">
      <c r="A58" s="192"/>
      <c r="B58" s="224"/>
      <c r="C58" s="234"/>
      <c r="D58" s="283"/>
      <c r="E58" s="282"/>
      <c r="F58" s="282"/>
      <c r="G58" s="284"/>
      <c r="H58" s="284"/>
      <c r="I58" s="285"/>
      <c r="J58" s="282"/>
      <c r="K58" s="286"/>
      <c r="L58" s="284"/>
      <c r="M58" s="286"/>
      <c r="N58" s="284"/>
      <c r="O58" s="284"/>
      <c r="P58" s="284"/>
      <c r="Q58" s="284"/>
      <c r="R58" s="284"/>
      <c r="S58" s="284"/>
      <c r="T58" s="192"/>
      <c r="U58" s="192"/>
    </row>
    <row r="59" spans="1:21" s="50" customFormat="1" ht="19.5" customHeight="1">
      <c r="A59" s="192"/>
      <c r="B59" s="224"/>
      <c r="C59" s="234"/>
      <c r="D59" s="283"/>
      <c r="E59" s="282"/>
      <c r="F59" s="282"/>
      <c r="G59" s="284"/>
      <c r="H59" s="284"/>
      <c r="I59" s="285"/>
      <c r="J59" s="282"/>
      <c r="K59" s="286"/>
      <c r="L59" s="284"/>
      <c r="M59" s="286"/>
      <c r="N59" s="284"/>
      <c r="O59" s="284"/>
      <c r="P59" s="284"/>
      <c r="Q59" s="284"/>
      <c r="R59" s="284"/>
      <c r="S59" s="284"/>
      <c r="T59" s="192"/>
      <c r="U59" s="192"/>
    </row>
    <row r="60" spans="1:21" s="50" customFormat="1">
      <c r="A60" s="192"/>
      <c r="B60" s="192"/>
      <c r="C60" s="192"/>
      <c r="D60" s="192"/>
      <c r="E60" s="192" t="b">
        <f t="shared" ref="E60:P60" si="9">E47+E49+E51=E53</f>
        <v>1</v>
      </c>
      <c r="F60" s="192" t="b">
        <f t="shared" si="9"/>
        <v>1</v>
      </c>
      <c r="G60" s="192" t="b">
        <f t="shared" si="9"/>
        <v>1</v>
      </c>
      <c r="H60" s="192" t="b">
        <f t="shared" si="9"/>
        <v>1</v>
      </c>
      <c r="I60" s="192" t="b">
        <f t="shared" si="9"/>
        <v>1</v>
      </c>
      <c r="J60" s="192" t="b">
        <f t="shared" si="9"/>
        <v>1</v>
      </c>
      <c r="K60" s="192" t="b">
        <f t="shared" si="9"/>
        <v>1</v>
      </c>
      <c r="L60" s="192" t="b">
        <f t="shared" si="9"/>
        <v>1</v>
      </c>
      <c r="M60" s="192" t="b">
        <f t="shared" si="9"/>
        <v>1</v>
      </c>
      <c r="N60" s="192" t="b">
        <f t="shared" si="9"/>
        <v>1</v>
      </c>
      <c r="O60" s="192" t="b">
        <f t="shared" si="9"/>
        <v>1</v>
      </c>
      <c r="P60" s="192" t="b">
        <f t="shared" si="9"/>
        <v>1</v>
      </c>
      <c r="Q60" s="192" t="b">
        <f>Q47+Q49+Q51=Q53</f>
        <v>1</v>
      </c>
      <c r="R60" s="192"/>
      <c r="S60" s="192"/>
      <c r="T60" s="192"/>
      <c r="U60" s="192"/>
    </row>
    <row r="61" spans="1:21">
      <c r="E61" s="48" t="b">
        <f>E37+E39+E41=E43</f>
        <v>0</v>
      </c>
      <c r="F61" s="48" t="b">
        <f t="shared" ref="F61:Q61" si="10">F37+F39+F41=F43</f>
        <v>1</v>
      </c>
      <c r="G61" s="48" t="b">
        <f t="shared" si="10"/>
        <v>0</v>
      </c>
      <c r="H61" s="48" t="b">
        <f t="shared" si="10"/>
        <v>1</v>
      </c>
      <c r="I61" s="48" t="b">
        <f t="shared" si="10"/>
        <v>1</v>
      </c>
      <c r="J61" s="48" t="b">
        <f t="shared" si="10"/>
        <v>1</v>
      </c>
      <c r="K61" s="48" t="b">
        <f t="shared" si="10"/>
        <v>1</v>
      </c>
      <c r="L61" s="48" t="b">
        <f t="shared" si="10"/>
        <v>1</v>
      </c>
      <c r="M61" s="48" t="b">
        <f t="shared" si="10"/>
        <v>1</v>
      </c>
      <c r="N61" s="48" t="b">
        <f t="shared" si="10"/>
        <v>1</v>
      </c>
      <c r="O61" s="48" t="b">
        <f t="shared" si="10"/>
        <v>1</v>
      </c>
      <c r="P61" s="48" t="b">
        <f t="shared" si="10"/>
        <v>1</v>
      </c>
      <c r="Q61" s="48" t="b">
        <f t="shared" si="10"/>
        <v>1</v>
      </c>
    </row>
    <row r="62" spans="1:21">
      <c r="E62" s="48" t="b">
        <f>E30+E31+E32+E33=E34</f>
        <v>0</v>
      </c>
      <c r="F62" s="48" t="b">
        <f t="shared" ref="F62:Q62" si="11">F30+F31+F32+F33=F34</f>
        <v>1</v>
      </c>
      <c r="G62" s="48" t="b">
        <f t="shared" si="11"/>
        <v>0</v>
      </c>
      <c r="H62" s="48" t="b">
        <f t="shared" si="11"/>
        <v>1</v>
      </c>
      <c r="I62" s="48" t="b">
        <f t="shared" si="11"/>
        <v>1</v>
      </c>
      <c r="J62" s="48" t="b">
        <f t="shared" si="11"/>
        <v>1</v>
      </c>
      <c r="K62" s="48" t="b">
        <f t="shared" si="11"/>
        <v>1</v>
      </c>
      <c r="L62" s="48" t="b">
        <f t="shared" si="11"/>
        <v>1</v>
      </c>
      <c r="M62" s="48" t="b">
        <f t="shared" si="11"/>
        <v>1</v>
      </c>
      <c r="N62" s="48" t="b">
        <f>N30+N31+N32+N33=N34</f>
        <v>1</v>
      </c>
      <c r="O62" s="48" t="b">
        <f t="shared" si="11"/>
        <v>1</v>
      </c>
      <c r="P62" s="48" t="b">
        <f t="shared" si="11"/>
        <v>1</v>
      </c>
      <c r="Q62" s="48" t="b">
        <f t="shared" si="11"/>
        <v>1</v>
      </c>
    </row>
    <row r="63" spans="1:21">
      <c r="E63" s="48" t="b">
        <f>E23+E24+E25+E26=E27</f>
        <v>1</v>
      </c>
      <c r="F63" s="48" t="b">
        <f t="shared" ref="F63:Q63" si="12">F23+F24+F25+F26=F27</f>
        <v>1</v>
      </c>
      <c r="G63" s="48" t="b">
        <f t="shared" si="12"/>
        <v>1</v>
      </c>
      <c r="H63" s="48" t="b">
        <f t="shared" si="12"/>
        <v>1</v>
      </c>
      <c r="I63" s="48" t="b">
        <f t="shared" si="12"/>
        <v>1</v>
      </c>
      <c r="J63" s="48" t="b">
        <f t="shared" si="12"/>
        <v>1</v>
      </c>
      <c r="K63" s="48" t="b">
        <f t="shared" si="12"/>
        <v>1</v>
      </c>
      <c r="L63" s="48" t="b">
        <f t="shared" si="12"/>
        <v>1</v>
      </c>
      <c r="M63" s="48" t="b">
        <f t="shared" si="12"/>
        <v>1</v>
      </c>
      <c r="N63" s="48" t="b">
        <f t="shared" si="12"/>
        <v>1</v>
      </c>
      <c r="O63" s="48" t="b">
        <f t="shared" si="12"/>
        <v>1</v>
      </c>
      <c r="P63" s="48" t="b">
        <f t="shared" si="12"/>
        <v>1</v>
      </c>
      <c r="Q63" s="48" t="b">
        <f t="shared" si="12"/>
        <v>1</v>
      </c>
    </row>
    <row r="66" spans="12:12">
      <c r="L66" s="653"/>
    </row>
  </sheetData>
  <printOptions horizontalCentered="1"/>
  <pageMargins left="0.51181102362204722" right="0.51181102362204722" top="0.51181102362204722" bottom="0.51181102362204722" header="0.51181102362204722" footer="0.51181102362204722"/>
  <pageSetup scale="56" firstPageNumber="2" orientation="landscape" useFirstPageNumber="1" r:id="rId1"/>
  <headerFooter>
    <oddFooter>&amp;R&amp;"Helvetica,Regular"&amp;12BCE Supplementary Financial Information - Fourth Quarter 2022 Page 5</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65537" r:id="rId7" name="FPMExcelClientSheetOptionstb1">
          <controlPr defaultSize="0" autoLine="0" r:id="rId8">
            <anchor moveWithCells="1" sizeWithCells="1">
              <from>
                <xdr:col>0</xdr:col>
                <xdr:colOff>0</xdr:colOff>
                <xdr:row>16</xdr:row>
                <xdr:rowOff>0</xdr:rowOff>
              </from>
              <to>
                <xdr:col>0</xdr:col>
                <xdr:colOff>0</xdr:colOff>
                <xdr:row>16</xdr:row>
                <xdr:rowOff>0</xdr:rowOff>
              </to>
            </anchor>
          </controlPr>
        </control>
      </mc:Choice>
      <mc:Fallback>
        <control shapeId="65537" r:id="rId7"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6" tint="0.59999389629810485"/>
    <pageSetUpPr fitToPage="1"/>
  </sheetPr>
  <dimension ref="A1:Q66"/>
  <sheetViews>
    <sheetView showGridLines="0" view="pageBreakPreview" topLeftCell="A12" zoomScale="80" zoomScaleNormal="70" zoomScaleSheetLayoutView="80" workbookViewId="0">
      <selection activeCell="P39" sqref="P39"/>
    </sheetView>
  </sheetViews>
  <sheetFormatPr defaultColWidth="9.140625" defaultRowHeight="19.5" outlineLevelCol="1"/>
  <cols>
    <col min="1" max="1" width="3.140625" style="313" customWidth="1"/>
    <col min="2" max="2" width="99" style="313" customWidth="1"/>
    <col min="3" max="3" width="15.42578125" style="318" customWidth="1"/>
    <col min="4" max="4" width="1.85546875" style="318" customWidth="1"/>
    <col min="5" max="5" width="15.42578125" style="318" customWidth="1"/>
    <col min="6" max="6" width="1.85546875" style="451" customWidth="1"/>
    <col min="7" max="7" width="15.42578125" style="318" customWidth="1"/>
    <col min="8" max="8" width="1.85546875" style="451" customWidth="1" outlineLevel="1"/>
    <col min="9" max="9" width="15.42578125" style="318" customWidth="1" outlineLevel="1"/>
    <col min="10" max="10" width="1.85546875" style="318" customWidth="1" outlineLevel="1"/>
    <col min="11" max="11" width="15.42578125" style="313" customWidth="1" outlineLevel="1"/>
    <col min="12" max="12" width="1.85546875" style="451" customWidth="1" outlineLevel="1"/>
    <col min="13" max="13" width="15.42578125" style="313" customWidth="1" outlineLevel="1"/>
    <col min="14" max="15" width="9.140625" style="55" customWidth="1" outlineLevel="1"/>
    <col min="16" max="16" width="10.7109375" style="55" bestFit="1" customWidth="1"/>
    <col min="17" max="17" width="12.5703125" style="55" customWidth="1"/>
    <col min="18" max="16384" width="9.140625" style="55"/>
  </cols>
  <sheetData>
    <row r="1" spans="1:17" s="591" customFormat="1" ht="16.5" customHeight="1">
      <c r="A1" s="67"/>
      <c r="B1" s="67"/>
      <c r="C1" s="82"/>
      <c r="D1" s="82"/>
      <c r="E1" s="82"/>
      <c r="F1" s="104"/>
      <c r="G1" s="82"/>
      <c r="H1" s="104"/>
      <c r="I1" s="82"/>
      <c r="J1" s="82"/>
      <c r="K1" s="67"/>
      <c r="L1" s="104"/>
      <c r="M1" s="67"/>
    </row>
    <row r="2" spans="1:17" s="591" customFormat="1" ht="25.5">
      <c r="A2" s="62"/>
      <c r="B2" s="62"/>
      <c r="C2" s="88"/>
      <c r="D2" s="88"/>
      <c r="E2" s="85"/>
      <c r="F2" s="84"/>
      <c r="G2" s="89"/>
      <c r="H2" s="592"/>
      <c r="I2" s="88"/>
      <c r="J2" s="68"/>
      <c r="K2" s="452"/>
      <c r="L2" s="104"/>
      <c r="M2" s="97" t="s">
        <v>294</v>
      </c>
    </row>
    <row r="3" spans="1:17" s="591" customFormat="1" ht="15" customHeight="1">
      <c r="A3" s="62"/>
      <c r="B3" s="62"/>
      <c r="C3" s="88"/>
      <c r="D3" s="88"/>
      <c r="E3" s="88"/>
      <c r="F3" s="142"/>
      <c r="G3" s="88"/>
      <c r="H3" s="142"/>
      <c r="I3" s="88"/>
      <c r="J3" s="68"/>
      <c r="K3" s="67"/>
      <c r="L3" s="104"/>
      <c r="M3" s="88"/>
    </row>
    <row r="4" spans="1:17" s="591" customFormat="1" ht="12.75" customHeight="1" thickBot="1">
      <c r="A4" s="62"/>
      <c r="B4" s="62"/>
      <c r="C4" s="88"/>
      <c r="D4" s="88"/>
      <c r="E4" s="88"/>
      <c r="F4" s="142"/>
      <c r="G4" s="88"/>
      <c r="H4" s="142"/>
      <c r="I4" s="88"/>
      <c r="J4" s="68"/>
      <c r="K4" s="85"/>
      <c r="L4" s="84"/>
      <c r="M4" s="65"/>
    </row>
    <row r="5" spans="1:17" s="591" customFormat="1" ht="18.75" customHeight="1" thickTop="1">
      <c r="A5" s="104"/>
      <c r="B5" s="346"/>
      <c r="C5" s="347" t="s">
        <v>211</v>
      </c>
      <c r="D5" s="348"/>
      <c r="E5" s="349" t="s">
        <v>211</v>
      </c>
      <c r="F5" s="83"/>
      <c r="G5" s="67"/>
      <c r="H5" s="350"/>
      <c r="I5" s="351" t="s">
        <v>177</v>
      </c>
      <c r="J5" s="348"/>
      <c r="K5" s="349" t="s">
        <v>177</v>
      </c>
      <c r="L5" s="83"/>
      <c r="M5" s="67"/>
    </row>
    <row r="6" spans="1:17" s="591" customFormat="1" ht="17.25" thickBot="1">
      <c r="A6" s="352" t="s">
        <v>79</v>
      </c>
      <c r="B6" s="353"/>
      <c r="C6" s="354">
        <v>2022</v>
      </c>
      <c r="D6" s="355"/>
      <c r="E6" s="356">
        <v>2021</v>
      </c>
      <c r="F6" s="94"/>
      <c r="G6" s="356" t="s">
        <v>31</v>
      </c>
      <c r="H6" s="357"/>
      <c r="I6" s="358">
        <v>2022</v>
      </c>
      <c r="J6" s="355"/>
      <c r="K6" s="356">
        <v>2021</v>
      </c>
      <c r="L6" s="94"/>
      <c r="M6" s="356" t="s">
        <v>31</v>
      </c>
    </row>
    <row r="7" spans="1:17" s="593" customFormat="1" ht="16.5">
      <c r="A7" s="359" t="s">
        <v>105</v>
      </c>
      <c r="B7" s="132"/>
      <c r="C7" s="360"/>
      <c r="D7" s="361"/>
      <c r="E7" s="362"/>
      <c r="F7" s="362"/>
      <c r="G7" s="362"/>
      <c r="H7" s="363"/>
      <c r="I7" s="364"/>
      <c r="J7" s="361"/>
      <c r="K7" s="362"/>
      <c r="L7" s="362"/>
      <c r="M7" s="362"/>
    </row>
    <row r="8" spans="1:17" s="594" customFormat="1" ht="16.5">
      <c r="A8" s="365" t="s">
        <v>212</v>
      </c>
      <c r="B8" s="142"/>
      <c r="C8" s="366"/>
      <c r="D8" s="348"/>
      <c r="E8" s="94"/>
      <c r="F8" s="94"/>
      <c r="G8" s="94"/>
      <c r="H8" s="367"/>
      <c r="I8" s="92"/>
      <c r="J8" s="348"/>
      <c r="K8" s="94"/>
      <c r="L8" s="94"/>
      <c r="M8" s="94"/>
    </row>
    <row r="9" spans="1:17" s="594" customFormat="1" ht="16.5">
      <c r="A9" s="368" t="s">
        <v>170</v>
      </c>
      <c r="B9" s="369"/>
      <c r="C9" s="370">
        <f>'Bell Wireline HIST p9'!G24</f>
        <v>-5914</v>
      </c>
      <c r="D9" s="348"/>
      <c r="E9" s="371">
        <f>'Bell Wireline HIST p9'!N24</f>
        <v>1986</v>
      </c>
      <c r="F9" s="94"/>
      <c r="G9" s="518" t="str">
        <f>IF(OR(((ABS(C9-E9)/E9))&gt;100%,((ABS(C9-E9)/E9))&lt;-100%),"n.m.",((C9-E9)/ABS(E9)))</f>
        <v>n.m.</v>
      </c>
      <c r="H9" s="372" t="e">
        <f t="shared" ref="H9:H17" si="0">(C9-F9)/F9</f>
        <v>#DIV/0!</v>
      </c>
      <c r="I9" s="373">
        <f>'Bell Wireline HIST p9'!E24</f>
        <v>0</v>
      </c>
      <c r="J9" s="348"/>
      <c r="K9" s="371">
        <f>'Bell Wireline HIST p9'!O24+'Bell Wireline HIST p9'!P24+'Bell Wireline HIST p9'!Q24+'Bell Wireline HIST p9'!N24</f>
        <v>7871</v>
      </c>
      <c r="L9" s="94"/>
      <c r="M9" s="518">
        <f>IF(OR(((ABS(I9-K9)/K9))&gt;100%,((ABS(I9-K9)/K9))&lt;-100%),"n.m.",((I9-K9)/ABS(K9)))</f>
        <v>-1</v>
      </c>
      <c r="O9" s="640"/>
      <c r="P9" s="641"/>
      <c r="Q9" s="641"/>
    </row>
    <row r="10" spans="1:17" s="594" customFormat="1" ht="16.5">
      <c r="A10" s="374" t="s">
        <v>214</v>
      </c>
      <c r="B10" s="374"/>
      <c r="C10" s="370">
        <f>'Bell Wireline HIST p9'!G25</f>
        <v>-2266</v>
      </c>
      <c r="D10" s="348"/>
      <c r="E10" s="371">
        <f>'Bell Wireline HIST p9'!N25</f>
        <v>779</v>
      </c>
      <c r="F10" s="94"/>
      <c r="G10" s="518" t="str">
        <f>IF(OR(((ABS(C10-E10)/E10))&gt;100%,((ABS(C10-E10)/E10))&lt;-100%),"n.m.",((C10-E10)/ABS(E10)))</f>
        <v>n.m.</v>
      </c>
      <c r="H10" s="294" t="e">
        <f t="shared" si="0"/>
        <v>#DIV/0!</v>
      </c>
      <c r="I10" s="370">
        <f>'Bell Wireline HIST p9'!E25</f>
        <v>0</v>
      </c>
      <c r="J10" s="348"/>
      <c r="K10" s="371">
        <f>'Bell Wireline HIST p9'!O25+'Bell Wireline HIST p9'!P25+'Bell Wireline HIST p9'!Q25+'Bell Wireline HIST p9'!N25</f>
        <v>3154</v>
      </c>
      <c r="L10" s="94"/>
      <c r="M10" s="518">
        <f>IF(OR(((ABS(I10-K10)/K10))&gt;100%,((ABS(I10-K10)/K10))&lt;-100%),"n.m.",((I10-K10)/ABS(K10)))</f>
        <v>-1</v>
      </c>
      <c r="O10" s="640"/>
      <c r="P10" s="641"/>
      <c r="Q10" s="641"/>
    </row>
    <row r="11" spans="1:17" s="594" customFormat="1" ht="16.5">
      <c r="A11" s="374" t="s">
        <v>199</v>
      </c>
      <c r="B11" s="374"/>
      <c r="C11" s="375">
        <f>'Bell Wireline HIST p9'!G26</f>
        <v>-231</v>
      </c>
      <c r="D11" s="376"/>
      <c r="E11" s="377">
        <f>'Bell Wireline HIST p9'!N26</f>
        <v>75</v>
      </c>
      <c r="F11" s="92"/>
      <c r="G11" s="519" t="str">
        <f>IF(OR(((ABS(C11-E11)/E11))&gt;100%,((ABS(C11-E11)/E11))&lt;-100%),"n.m.",((C11-E11)/ABS(E11)))</f>
        <v>n.m.</v>
      </c>
      <c r="H11" s="372" t="e">
        <f t="shared" si="0"/>
        <v>#DIV/0!</v>
      </c>
      <c r="I11" s="378">
        <f>'Bell Wireline HIST p9'!E26</f>
        <v>1</v>
      </c>
      <c r="J11" s="376"/>
      <c r="K11" s="377">
        <f>'Bell Wireline HIST p9'!O26+'Bell Wireline HIST p9'!P26+'Bell Wireline HIST p9'!Q26+'Bell Wireline HIST p9'!N26</f>
        <v>289</v>
      </c>
      <c r="L11" s="92"/>
      <c r="M11" s="519">
        <f>IF(OR(((ABS(I11-K11)/K11))&gt;100%,((ABS(I11-K11)/K11))&lt;-100%),"n.m.",((I11-K11)/ABS(K11)))</f>
        <v>-0.9965397923875432</v>
      </c>
      <c r="O11" s="640"/>
      <c r="P11" s="641"/>
      <c r="Q11" s="641"/>
    </row>
    <row r="12" spans="1:17" s="594" customFormat="1" ht="16.5">
      <c r="A12" s="379" t="s">
        <v>207</v>
      </c>
      <c r="B12" s="379"/>
      <c r="C12" s="370">
        <f>'Bell Wireline HIST p9'!G27</f>
        <v>-8411</v>
      </c>
      <c r="D12" s="348"/>
      <c r="E12" s="371">
        <f>'Bell Wireline HIST p9'!N27</f>
        <v>2840</v>
      </c>
      <c r="F12" s="92"/>
      <c r="G12" s="518" t="str">
        <f>IF(OR(((ABS(C12-E12)/E12))&gt;100%,((ABS(C12-E12)/E12))&lt;-100%),"n.m.",((C12-E12)/ABS(E12)))</f>
        <v>n.m.</v>
      </c>
      <c r="H12" s="372" t="e">
        <f t="shared" si="0"/>
        <v>#DIV/0!</v>
      </c>
      <c r="I12" s="380">
        <f>'Bell Wireline HIST p9'!E27</f>
        <v>1</v>
      </c>
      <c r="J12" s="348"/>
      <c r="K12" s="371">
        <f>'Bell Wireline HIST p9'!O27+'Bell Wireline HIST p9'!P27+'Bell Wireline HIST p9'!Q27+'Bell Wireline HIST p9'!N27</f>
        <v>11314</v>
      </c>
      <c r="L12" s="92"/>
      <c r="M12" s="518">
        <f>IF(OR(((ABS(I12-K12)/K12))&gt;100%,((ABS(I12-K12)/K12))&lt;-100%),"n.m.",((I12-K12)/ABS(K12)))</f>
        <v>-0.99991161392964467</v>
      </c>
      <c r="O12" s="640"/>
      <c r="P12" s="641"/>
      <c r="Q12" s="641"/>
    </row>
    <row r="13" spans="1:17" s="594" customFormat="1" ht="16.5">
      <c r="A13" s="374" t="s">
        <v>208</v>
      </c>
      <c r="B13" s="374"/>
      <c r="C13" s="370">
        <f>'Bell Wireline HIST p9'!G28</f>
        <v>-308</v>
      </c>
      <c r="D13" s="348"/>
      <c r="E13" s="371">
        <f>'Bell Wireline HIST p9'!N28</f>
        <v>94</v>
      </c>
      <c r="F13" s="92"/>
      <c r="G13" s="548" t="str">
        <f>IF(OR(((ABS(C13-E13)/E13))&gt;=100%,((ABS(C13-E13)/E13))&lt;=-100%),"n.m.",((C13-E13)/ABS(E13)))</f>
        <v>n.m.</v>
      </c>
      <c r="H13" s="372" t="e">
        <f t="shared" si="0"/>
        <v>#DIV/0!</v>
      </c>
      <c r="I13" s="380">
        <f>'Bell Wireline HIST p9'!E28</f>
        <v>-1</v>
      </c>
      <c r="J13" s="348"/>
      <c r="K13" s="371">
        <f>'Bell Wireline HIST p9'!O28+'Bell Wireline HIST p9'!P28+'Bell Wireline HIST p9'!Q28+'Bell Wireline HIST p9'!N28</f>
        <v>358</v>
      </c>
      <c r="L13" s="92"/>
      <c r="M13" s="518" t="str">
        <f>IF(OR(((ABS(I13-K13)/K13))&gt;=100%,((ABS(I13-K13)/K13))&lt;=-100%),"n.m.",((I13-K13)/ABS(K13)))</f>
        <v>n.m.</v>
      </c>
      <c r="O13" s="640"/>
      <c r="P13" s="641"/>
      <c r="Q13" s="641"/>
    </row>
    <row r="14" spans="1:17" s="593" customFormat="1" ht="16.5">
      <c r="A14" s="381" t="s">
        <v>272</v>
      </c>
      <c r="B14" s="382"/>
      <c r="C14" s="383">
        <f>'Bell Wireline HIST p9'!G29</f>
        <v>-8719</v>
      </c>
      <c r="D14" s="384"/>
      <c r="E14" s="546">
        <f>'Bell Wireline HIST p9'!N29</f>
        <v>2934</v>
      </c>
      <c r="F14" s="395"/>
      <c r="G14" s="520" t="str">
        <f>IF(OR(((ABS(C14-E14)/E14))&gt;100%,((ABS(C14-E14)/E14))&lt;-100%),"n.m.",((C14-E14)/ABS(E14)))</f>
        <v>n.m.</v>
      </c>
      <c r="H14" s="396" t="e">
        <f t="shared" si="0"/>
        <v>#DIV/0!</v>
      </c>
      <c r="I14" s="547">
        <f>'Bell Wireline HIST p9'!E29</f>
        <v>0</v>
      </c>
      <c r="J14" s="384"/>
      <c r="K14" s="385">
        <f>'Bell Wireline HIST p9'!O29+'Bell Wireline HIST p9'!P29+'Bell Wireline HIST p9'!Q29+'Bell Wireline HIST p9'!N29</f>
        <v>11672</v>
      </c>
      <c r="L14" s="364"/>
      <c r="M14" s="520">
        <f t="shared" ref="M14:M22" si="1">IF(OR(((ABS(I14-K14)/K14))&gt;100%,((ABS(I14-K14)/K14))&lt;-100%),"n.m.",((I14-K14)/ABS(K14)))</f>
        <v>-1</v>
      </c>
      <c r="O14" s="640"/>
      <c r="P14" s="641"/>
      <c r="Q14" s="641"/>
    </row>
    <row r="15" spans="1:17" s="594" customFormat="1" ht="16.5">
      <c r="A15" s="374" t="s">
        <v>170</v>
      </c>
      <c r="B15" s="374"/>
      <c r="C15" s="370">
        <f>'Bell Wireline HIST p9'!G30</f>
        <v>-302</v>
      </c>
      <c r="D15" s="348"/>
      <c r="E15" s="371">
        <f>'Bell Wireline HIST p9'!N30</f>
        <v>132</v>
      </c>
      <c r="F15" s="92"/>
      <c r="G15" s="518" t="str">
        <f t="shared" ref="G15:G23" si="2">IF(OR(((ABS(C15-E15)/E15))&gt;100%,((ABS(C15-E15)/E15))&lt;-100%),"n.m.",((C15-E15)/ABS(E15)))</f>
        <v>n.m.</v>
      </c>
      <c r="H15" s="372" t="e">
        <f t="shared" si="0"/>
        <v>#DIV/0!</v>
      </c>
      <c r="I15" s="380">
        <f>'Bell Wireline HIST p9'!E30</f>
        <v>0</v>
      </c>
      <c r="J15" s="348"/>
      <c r="K15" s="371">
        <f>'Bell Wireline HIST p9'!O30+'Bell Wireline HIST p9'!P30+'Bell Wireline HIST p9'!Q30+'Bell Wireline HIST p9'!N30</f>
        <v>463</v>
      </c>
      <c r="L15" s="92"/>
      <c r="M15" s="518">
        <f t="shared" si="1"/>
        <v>-1</v>
      </c>
      <c r="O15" s="640"/>
      <c r="P15" s="641"/>
      <c r="Q15" s="641"/>
    </row>
    <row r="16" spans="1:17" s="594" customFormat="1" ht="16.5">
      <c r="A16" s="374" t="s">
        <v>218</v>
      </c>
      <c r="B16" s="374"/>
      <c r="C16" s="388">
        <f>'Bell Wireline HIST p9'!G31</f>
        <v>-33</v>
      </c>
      <c r="D16" s="376"/>
      <c r="E16" s="377">
        <f>'Bell Wireline HIST p9'!N31</f>
        <v>13</v>
      </c>
      <c r="F16" s="92"/>
      <c r="G16" s="518" t="str">
        <f t="shared" si="2"/>
        <v>n.m.</v>
      </c>
      <c r="H16" s="372" t="e">
        <f t="shared" si="0"/>
        <v>#DIV/0!</v>
      </c>
      <c r="I16" s="389">
        <f>'Bell Wireline HIST p9'!E31</f>
        <v>0</v>
      </c>
      <c r="J16" s="376"/>
      <c r="K16" s="377">
        <f>'Bell Wireline HIST p9'!O31+'Bell Wireline HIST p9'!P31+'Bell Wireline HIST p9'!Q31+'Bell Wireline HIST p9'!N31</f>
        <v>43</v>
      </c>
      <c r="L16" s="92"/>
      <c r="M16" s="519">
        <f t="shared" si="1"/>
        <v>-1</v>
      </c>
      <c r="O16" s="640"/>
      <c r="P16" s="641"/>
      <c r="Q16" s="641"/>
    </row>
    <row r="17" spans="1:17" s="594" customFormat="1" ht="16.5">
      <c r="A17" s="379" t="s">
        <v>209</v>
      </c>
      <c r="B17" s="379"/>
      <c r="C17" s="370">
        <f>'Bell Wireline HIST p9'!G32</f>
        <v>-335</v>
      </c>
      <c r="D17" s="348"/>
      <c r="E17" s="371">
        <f>'Bell Wireline HIST p9'!N32</f>
        <v>145</v>
      </c>
      <c r="F17" s="92"/>
      <c r="G17" s="642" t="str">
        <f t="shared" si="2"/>
        <v>n.m.</v>
      </c>
      <c r="H17" s="372" t="e">
        <f t="shared" si="0"/>
        <v>#DIV/0!</v>
      </c>
      <c r="I17" s="380">
        <f>'Bell Wireline HIST p9'!E32</f>
        <v>0</v>
      </c>
      <c r="J17" s="348"/>
      <c r="K17" s="371">
        <f>'Bell Wireline HIST p9'!O32+'Bell Wireline HIST p9'!P32+'Bell Wireline HIST p9'!Q32+'Bell Wireline HIST p9'!N32</f>
        <v>506</v>
      </c>
      <c r="L17" s="92"/>
      <c r="M17" s="518">
        <f t="shared" si="1"/>
        <v>-1</v>
      </c>
      <c r="O17" s="640"/>
      <c r="P17" s="641"/>
      <c r="Q17" s="641"/>
    </row>
    <row r="18" spans="1:17" s="594" customFormat="1" ht="16.5">
      <c r="A18" s="390" t="s">
        <v>210</v>
      </c>
      <c r="B18" s="374"/>
      <c r="C18" s="370">
        <f>'Bell Wireline HIST p9'!G33</f>
        <v>0</v>
      </c>
      <c r="D18" s="348"/>
      <c r="E18" s="371">
        <f>'Bell Wireline HIST p9'!N33</f>
        <v>0</v>
      </c>
      <c r="F18" s="92"/>
      <c r="G18" s="518" t="s">
        <v>310</v>
      </c>
      <c r="H18" s="391">
        <v>0</v>
      </c>
      <c r="I18" s="380">
        <f>'Bell Wireline HIST p9'!E33</f>
        <v>0</v>
      </c>
      <c r="J18" s="348"/>
      <c r="K18" s="371">
        <f>'Bell Wireline HIST p9'!O33+'Bell Wireline HIST p9'!P33+'Bell Wireline HIST p9'!Q33+'Bell Wireline HIST p9'!N33</f>
        <v>0</v>
      </c>
      <c r="L18" s="92"/>
      <c r="M18" s="371" t="s">
        <v>310</v>
      </c>
      <c r="O18" s="640"/>
      <c r="P18" s="641"/>
      <c r="Q18" s="641"/>
    </row>
    <row r="19" spans="1:17" s="593" customFormat="1" ht="16.5">
      <c r="A19" s="381" t="s">
        <v>273</v>
      </c>
      <c r="B19" s="382"/>
      <c r="C19" s="383">
        <f>'Bell Wireline HIST p9'!G34</f>
        <v>-335</v>
      </c>
      <c r="D19" s="384"/>
      <c r="E19" s="385">
        <f>'Bell Wireline HIST p9'!N34</f>
        <v>145</v>
      </c>
      <c r="F19" s="364"/>
      <c r="G19" s="520" t="str">
        <f t="shared" si="2"/>
        <v>n.m.</v>
      </c>
      <c r="H19" s="386" t="e">
        <f>(C19-F19)/F19</f>
        <v>#DIV/0!</v>
      </c>
      <c r="I19" s="387">
        <f>'Bell Wireline HIST p9'!E34</f>
        <v>0</v>
      </c>
      <c r="J19" s="384"/>
      <c r="K19" s="385">
        <f>'Bell Wireline HIST p9'!O34+'Bell Wireline HIST p9'!P34+'Bell Wireline HIST p9'!Q34+'Bell Wireline HIST p9'!N34</f>
        <v>506</v>
      </c>
      <c r="L19" s="364"/>
      <c r="M19" s="520">
        <f t="shared" si="1"/>
        <v>-1</v>
      </c>
      <c r="O19" s="640"/>
      <c r="P19" s="641"/>
      <c r="Q19" s="641"/>
    </row>
    <row r="20" spans="1:17" s="594" customFormat="1" ht="16.5">
      <c r="A20" s="392" t="s">
        <v>202</v>
      </c>
      <c r="B20" s="379"/>
      <c r="C20" s="370">
        <f>'Bell Wireline HIST p9'!G35</f>
        <v>-8747</v>
      </c>
      <c r="D20" s="348"/>
      <c r="E20" s="371">
        <f>'Bell Wireline HIST p9'!N35</f>
        <v>2985</v>
      </c>
      <c r="F20" s="92"/>
      <c r="G20" s="518" t="str">
        <f t="shared" si="2"/>
        <v>n.m.</v>
      </c>
      <c r="H20" s="372" t="e">
        <f>(C20-F20)/F20</f>
        <v>#DIV/0!</v>
      </c>
      <c r="I20" s="380">
        <f>'Bell Wireline HIST p9'!E35</f>
        <v>0</v>
      </c>
      <c r="J20" s="348"/>
      <c r="K20" s="371">
        <f>'Bell Wireline HIST p9'!O35+'Bell Wireline HIST p9'!P35+'Bell Wireline HIST p9'!Q35+'Bell Wireline HIST p9'!N35</f>
        <v>11820</v>
      </c>
      <c r="L20" s="92"/>
      <c r="M20" s="518">
        <f t="shared" si="1"/>
        <v>-1</v>
      </c>
      <c r="O20" s="640"/>
      <c r="P20" s="641"/>
      <c r="Q20" s="641"/>
    </row>
    <row r="21" spans="1:17" s="593" customFormat="1" ht="16.5">
      <c r="A21" s="381" t="s">
        <v>201</v>
      </c>
      <c r="B21" s="382"/>
      <c r="C21" s="393">
        <f>'Bell Wireline HIST p9'!G36</f>
        <v>-9054</v>
      </c>
      <c r="D21" s="361"/>
      <c r="E21" s="394">
        <f>'Bell Wireline HIST p9'!N36</f>
        <v>3079</v>
      </c>
      <c r="F21" s="395"/>
      <c r="G21" s="521" t="str">
        <f t="shared" si="2"/>
        <v>n.m.</v>
      </c>
      <c r="H21" s="396" t="e">
        <f>(C21-F21)/F21</f>
        <v>#DIV/0!</v>
      </c>
      <c r="I21" s="397">
        <f>'Bell Wireline HIST p9'!E36</f>
        <v>0</v>
      </c>
      <c r="J21" s="361"/>
      <c r="K21" s="394">
        <f>'Bell Wireline HIST p9'!O36+'Bell Wireline HIST p9'!P36+'Bell Wireline HIST p9'!Q36+'Bell Wireline HIST p9'!N36</f>
        <v>12178</v>
      </c>
      <c r="L21" s="364"/>
      <c r="M21" s="521">
        <f t="shared" si="1"/>
        <v>-1</v>
      </c>
      <c r="O21" s="640"/>
      <c r="P21" s="641"/>
      <c r="Q21" s="641"/>
    </row>
    <row r="22" spans="1:17" s="594" customFormat="1" ht="16.5">
      <c r="A22" s="398" t="s">
        <v>137</v>
      </c>
      <c r="B22" s="399"/>
      <c r="C22" s="988">
        <f>'Bell Wireline HIST p9'!G37</f>
        <v>5056</v>
      </c>
      <c r="D22" s="989"/>
      <c r="E22" s="400">
        <f>'Bell Wireline HIST p9'!N37</f>
        <v>-1753</v>
      </c>
      <c r="F22" s="567"/>
      <c r="G22" s="519" t="str">
        <f t="shared" si="2"/>
        <v>n.m.</v>
      </c>
      <c r="H22" s="568" t="e">
        <f>(-C22+F22)/F22</f>
        <v>#DIV/0!</v>
      </c>
      <c r="I22" s="990">
        <f>'Bell Wireline HIST p9'!E37</f>
        <v>1</v>
      </c>
      <c r="J22" s="989"/>
      <c r="K22" s="400">
        <f>'Bell Wireline HIST p9'!O37+'Bell Wireline HIST p9'!P37+'Bell Wireline HIST p9'!Q37+'Bell Wireline HIST p9'!N37</f>
        <v>-6863</v>
      </c>
      <c r="L22" s="567"/>
      <c r="M22" s="519" t="str">
        <f t="shared" si="1"/>
        <v>n.m.</v>
      </c>
      <c r="O22" s="640"/>
      <c r="P22" s="641"/>
      <c r="Q22" s="641"/>
    </row>
    <row r="23" spans="1:17" s="594" customFormat="1" ht="16.5">
      <c r="A23" s="401" t="s">
        <v>98</v>
      </c>
      <c r="B23" s="402"/>
      <c r="C23" s="991">
        <f>'Bell Wireline HIST p9'!G38</f>
        <v>-3999</v>
      </c>
      <c r="D23" s="565"/>
      <c r="E23" s="403">
        <f>'Bell Wireline HIST p9'!N38</f>
        <v>1326</v>
      </c>
      <c r="F23" s="567"/>
      <c r="G23" s="506" t="str">
        <f t="shared" si="2"/>
        <v>n.m.</v>
      </c>
      <c r="H23" s="568" t="e">
        <f>(C23-F23)/F23</f>
        <v>#DIV/0!</v>
      </c>
      <c r="I23" s="441">
        <f>'Bell Wireline HIST p9'!E38</f>
        <v>0</v>
      </c>
      <c r="J23" s="565"/>
      <c r="K23" s="403">
        <f>'Bell Wireline HIST p9'!O38+'Bell Wireline HIST p9'!P38+'Bell Wireline HIST p9'!Q38+'Bell Wireline HIST p9'!N38</f>
        <v>5315</v>
      </c>
      <c r="L23" s="567"/>
      <c r="M23" s="563">
        <v>0</v>
      </c>
      <c r="O23" s="640"/>
      <c r="P23" s="641"/>
      <c r="Q23" s="641"/>
    </row>
    <row r="24" spans="1:17" s="594" customFormat="1" ht="16.5">
      <c r="A24" s="404" t="s">
        <v>191</v>
      </c>
      <c r="B24" s="405"/>
      <c r="C24" s="406">
        <f>'Bell Wireline HIST p9'!G39</f>
        <v>0.442</v>
      </c>
      <c r="D24" s="407"/>
      <c r="E24" s="408">
        <f>'Bell Wireline HIST p9'!N39</f>
        <v>0.43099999999999999</v>
      </c>
      <c r="F24" s="409"/>
      <c r="G24" s="522">
        <f>((ROUND(C24,3)-ROUND(E24,3))*100)</f>
        <v>1.100000000000001</v>
      </c>
      <c r="H24" s="410">
        <f>(C24-F24)*100</f>
        <v>44.2</v>
      </c>
      <c r="I24" s="411">
        <f>'Bell Wireline HIST p9'!E39</f>
        <v>0</v>
      </c>
      <c r="J24" s="407"/>
      <c r="K24" s="408">
        <f>K23/K21</f>
        <v>0.43644276564296269</v>
      </c>
      <c r="L24" s="409"/>
      <c r="M24" s="522">
        <f>((ROUND(I24,3)-ROUND(K24,3))*100)</f>
        <v>-43.6</v>
      </c>
      <c r="O24" s="640"/>
      <c r="P24" s="641"/>
      <c r="Q24" s="641"/>
    </row>
    <row r="25" spans="1:17" s="594" customFormat="1" ht="6.75" customHeight="1">
      <c r="A25" s="402"/>
      <c r="B25" s="401"/>
      <c r="C25" s="564"/>
      <c r="D25" s="565"/>
      <c r="E25" s="566"/>
      <c r="F25" s="567"/>
      <c r="G25" s="506"/>
      <c r="H25" s="568"/>
      <c r="I25" s="566"/>
      <c r="J25" s="565"/>
      <c r="K25" s="566"/>
      <c r="L25" s="567"/>
      <c r="M25" s="506"/>
      <c r="O25" s="640"/>
      <c r="P25" s="641"/>
      <c r="Q25" s="641"/>
    </row>
    <row r="26" spans="1:17" s="594" customFormat="1" ht="16.5">
      <c r="A26" s="350" t="s">
        <v>78</v>
      </c>
      <c r="B26" s="83"/>
      <c r="C26" s="569">
        <f>'Bell Wireline HIST p9'!G41</f>
        <v>1251</v>
      </c>
      <c r="D26" s="565"/>
      <c r="E26" s="412">
        <f>'Bell Wireline HIST p9'!N41</f>
        <v>1141</v>
      </c>
      <c r="F26" s="567"/>
      <c r="G26" s="506">
        <f>IF(OR(((ABS(E26-C26)/E26))&gt;100%,((ABS(E26-C26)/E26))&lt;-100%),"n.m.",((E26-C26)/ABS(E26)))</f>
        <v>-9.6406660823838738E-2</v>
      </c>
      <c r="H26" s="570" t="e">
        <f>(-C26+F26)/F26</f>
        <v>#DIV/0!</v>
      </c>
      <c r="I26" s="569">
        <f>'Bell Wireline HIST p9'!E41</f>
        <v>3887</v>
      </c>
      <c r="J26" s="571"/>
      <c r="K26" s="412">
        <f>'Bell Wireline HIST p9'!O41+'Bell Wireline HIST p9'!P41+'Bell Wireline HIST p9'!Q41+'Bell Wireline HIST p9'!N41</f>
        <v>3612</v>
      </c>
      <c r="L26" s="567"/>
      <c r="M26" s="506">
        <f>IF(OR(((ABS(K26-I26)/K26))&gt;100%,((ABS(K26-I26)/K26))&lt;-100%),"n.m.",((K26-I26)/ABS(K26)))</f>
        <v>-7.6135105204872641E-2</v>
      </c>
      <c r="O26" s="640"/>
      <c r="P26" s="641"/>
      <c r="Q26" s="641"/>
    </row>
    <row r="27" spans="1:17" s="594" customFormat="1" ht="16.5">
      <c r="A27" s="413" t="s">
        <v>157</v>
      </c>
      <c r="B27" s="414"/>
      <c r="C27" s="572">
        <f>'Bell Wireline HIST p9'!G42</f>
        <v>-0.13815571507454444</v>
      </c>
      <c r="D27" s="573"/>
      <c r="E27" s="634">
        <f>'Bell Wireline HIST p9'!N42</f>
        <v>0.37057486196817147</v>
      </c>
      <c r="F27" s="574"/>
      <c r="G27" s="575">
        <f>((ROUND(E27,3)-ROUND(C27,3))*100)</f>
        <v>50.9</v>
      </c>
      <c r="H27" s="576">
        <f>(-(C27-F27)*100)</f>
        <v>13.815571507454443</v>
      </c>
      <c r="I27" s="577">
        <f>'Bell Wireline HIST p9'!E42</f>
        <v>-3887</v>
      </c>
      <c r="J27" s="573"/>
      <c r="K27" s="634">
        <f>K26/K21</f>
        <v>0.29660042699950728</v>
      </c>
      <c r="L27" s="574"/>
      <c r="M27" s="575">
        <f>((ROUND(K27,3)-ROUND(I27,3))*100)</f>
        <v>388729.7</v>
      </c>
      <c r="O27" s="640"/>
      <c r="P27" s="641"/>
      <c r="Q27" s="641"/>
    </row>
    <row r="28" spans="1:17" s="593" customFormat="1">
      <c r="A28" s="359" t="s">
        <v>297</v>
      </c>
      <c r="B28" s="132"/>
      <c r="C28" s="416"/>
      <c r="D28" s="417"/>
      <c r="E28" s="418"/>
      <c r="F28" s="292"/>
      <c r="G28" s="517"/>
      <c r="H28" s="419"/>
      <c r="I28" s="132"/>
      <c r="J28" s="417"/>
      <c r="K28" s="418"/>
      <c r="L28" s="292"/>
      <c r="M28" s="517"/>
      <c r="O28" s="640"/>
      <c r="P28" s="641"/>
      <c r="Q28" s="641"/>
    </row>
    <row r="29" spans="1:17" s="594" customFormat="1" ht="16.5">
      <c r="A29" s="420" t="s">
        <v>252</v>
      </c>
      <c r="B29" s="639"/>
      <c r="C29" s="436">
        <f>'Bell Wireline HIST p9'!G44</f>
        <v>63465.865849099995</v>
      </c>
      <c r="D29" s="422"/>
      <c r="E29" s="423">
        <f>'Bell Wireline HIST p9'!N44</f>
        <v>47618</v>
      </c>
      <c r="F29" s="424"/>
      <c r="G29" s="506">
        <f t="shared" ref="G29:G40" si="3">IF(OR(((ABS(C29-E29)/E29))&gt;100%,((ABS(C29-E29)/E29))&lt;-100%),"n.m.",((C29-E29)/ABS(E29)))</f>
        <v>0.33281250470620344</v>
      </c>
      <c r="H29" s="372" t="e">
        <f>(C29-F29)/F29</f>
        <v>#DIV/0!</v>
      </c>
      <c r="I29" s="425">
        <f>'Bell Wireline HIST p9'!E44</f>
        <v>201762</v>
      </c>
      <c r="J29" s="426"/>
      <c r="K29" s="427">
        <f>'Bell Wireline HIST p9'!O44+'Bell Wireline HIST p9'!P44+'Bell Wireline HIST p9'!Q44+'Bell Wireline HIST p9'!N44</f>
        <v>152285</v>
      </c>
      <c r="L29" s="83"/>
      <c r="M29" s="506">
        <f t="shared" ref="M29:M40" si="4">IF(OR(((ABS(I29-K29)/K29))&gt;100%,((ABS(I29-K29)/K29))&lt;-100%),"n.m.",((I29-K29)/ABS(K29)))</f>
        <v>0.32489739632925108</v>
      </c>
      <c r="O29" s="640"/>
      <c r="P29" s="641"/>
      <c r="Q29" s="641"/>
    </row>
    <row r="30" spans="1:17" s="594" customFormat="1">
      <c r="A30" s="428" t="s">
        <v>314</v>
      </c>
      <c r="B30" s="429"/>
      <c r="C30" s="421">
        <f>'Bell Wireline HIST p9'!G45</f>
        <v>4258570</v>
      </c>
      <c r="D30" s="430"/>
      <c r="E30" s="431">
        <f>'Bell Wireline HIST p9'!N45</f>
        <v>3861652.7233591001</v>
      </c>
      <c r="F30" s="432"/>
      <c r="G30" s="505">
        <f t="shared" si="3"/>
        <v>0.10278430119828</v>
      </c>
      <c r="H30" s="434" t="e">
        <f>(C30-F30)/F30</f>
        <v>#DIV/0!</v>
      </c>
      <c r="I30" s="425">
        <f>'Bell Wireline HIST p9'!E45</f>
        <v>4258570</v>
      </c>
      <c r="J30" s="426"/>
      <c r="K30" s="427">
        <f>'Bell Wireline HIST p9'!L45</f>
        <v>3861652.7233591001</v>
      </c>
      <c r="L30" s="435"/>
      <c r="M30" s="505">
        <f t="shared" si="4"/>
        <v>0.10278430119828</v>
      </c>
      <c r="O30" s="640"/>
      <c r="P30" s="641"/>
      <c r="Q30" s="641"/>
    </row>
    <row r="31" spans="1:17" s="593" customFormat="1">
      <c r="A31" s="359" t="s">
        <v>299</v>
      </c>
      <c r="B31" s="132"/>
      <c r="C31" s="416"/>
      <c r="D31" s="417"/>
      <c r="E31" s="292"/>
      <c r="F31" s="292"/>
      <c r="G31" s="517"/>
      <c r="H31" s="419"/>
      <c r="I31" s="132"/>
      <c r="J31" s="417"/>
      <c r="K31" s="418"/>
      <c r="L31" s="292"/>
      <c r="M31" s="517"/>
      <c r="O31" s="640"/>
      <c r="P31" s="641"/>
      <c r="Q31" s="641"/>
    </row>
    <row r="32" spans="1:17" s="594" customFormat="1" ht="20.25" customHeight="1">
      <c r="A32" s="350" t="s">
        <v>303</v>
      </c>
      <c r="B32" s="108"/>
      <c r="C32" s="436">
        <f>'Bell Wireline HIST p9'!G47</f>
        <v>14183</v>
      </c>
      <c r="D32" s="422"/>
      <c r="E32" s="423">
        <f>'Bell Wireline HIST p9'!N47</f>
        <v>6049</v>
      </c>
      <c r="F32" s="424"/>
      <c r="G32" s="506" t="str">
        <f t="shared" si="3"/>
        <v>n.m.</v>
      </c>
      <c r="H32" s="372" t="e">
        <f>-(C32-F32)/F32</f>
        <v>#DIV/0!</v>
      </c>
      <c r="I32" s="437">
        <f>'Bell Wireline HIST p9'!E47</f>
        <v>5148</v>
      </c>
      <c r="J32" s="422"/>
      <c r="K32" s="423">
        <f>'Bell Wireline HIST p9'!O47+'Bell Wireline HIST p9'!P47+'Bell Wireline HIST p9'!Q47+'Bell Wireline HIST p9'!N47</f>
        <v>2530</v>
      </c>
      <c r="L32" s="424"/>
      <c r="M32" s="506" t="str">
        <f t="shared" si="4"/>
        <v>n.m.</v>
      </c>
      <c r="O32" s="640"/>
      <c r="P32" s="641"/>
      <c r="Q32" s="641"/>
    </row>
    <row r="33" spans="1:17" s="594" customFormat="1" ht="20.25" customHeight="1">
      <c r="A33" s="350" t="s">
        <v>286</v>
      </c>
      <c r="B33" s="83"/>
      <c r="C33" s="436">
        <f>'Bell Wireline HIST p9'!G48</f>
        <v>40209</v>
      </c>
      <c r="D33" s="438"/>
      <c r="E33" s="439">
        <f>'Bell Wireline HIST p9'!N48</f>
        <v>29191</v>
      </c>
      <c r="F33" s="440"/>
      <c r="G33" s="506">
        <f t="shared" si="3"/>
        <v>0.37744510294268779</v>
      </c>
      <c r="H33" s="434" t="e">
        <f>(C33-F33)/F33</f>
        <v>#DIV/0!</v>
      </c>
      <c r="I33" s="437">
        <f>'Bell Wireline HIST p9'!E48</f>
        <v>94400</v>
      </c>
      <c r="J33" s="422"/>
      <c r="K33" s="439">
        <f>'Bell Wireline HIST p9'!O48+'Bell Wireline HIST p9'!P48+'Bell Wireline HIST p9'!Q48+'Bell Wireline HIST p9'!N48</f>
        <v>76068</v>
      </c>
      <c r="L33" s="424"/>
      <c r="M33" s="506">
        <f t="shared" si="4"/>
        <v>0.24099489930062576</v>
      </c>
      <c r="O33" s="640"/>
      <c r="P33" s="641"/>
      <c r="Q33" s="641"/>
    </row>
    <row r="34" spans="1:17" s="594" customFormat="1" ht="20.25" customHeight="1">
      <c r="A34" s="350" t="s">
        <v>221</v>
      </c>
      <c r="B34" s="83"/>
      <c r="C34" s="436">
        <f>+'Bell Wireline HIST p9'!G49</f>
        <v>-26026</v>
      </c>
      <c r="D34" s="438"/>
      <c r="E34" s="439">
        <f>+'Bell Wireline HIST p9'!N49</f>
        <v>-23142</v>
      </c>
      <c r="F34" s="440"/>
      <c r="G34" s="505">
        <f t="shared" si="3"/>
        <v>-0.12462189957652753</v>
      </c>
      <c r="H34" s="434"/>
      <c r="I34" s="441">
        <f>'Bell Wireline HIST p9'!E49</f>
        <v>-89252</v>
      </c>
      <c r="J34" s="422"/>
      <c r="K34" s="423">
        <f>'Bell Wireline HIST p9'!O49+'Bell Wireline HIST p9'!P49+'Bell Wireline HIST p9'!Q49+'Bell Wireline HIST p9'!N49</f>
        <v>-73538</v>
      </c>
      <c r="L34" s="424"/>
      <c r="M34" s="505">
        <f t="shared" si="4"/>
        <v>-0.21368544154042807</v>
      </c>
      <c r="O34" s="640"/>
      <c r="P34" s="641"/>
      <c r="Q34" s="641"/>
    </row>
    <row r="35" spans="1:17" s="594" customFormat="1" ht="20.25" customHeight="1">
      <c r="A35" s="350" t="s">
        <v>315</v>
      </c>
      <c r="B35" s="83"/>
      <c r="C35" s="421">
        <f>'Bell Wireline HIST p9'!G50</f>
        <v>2751498</v>
      </c>
      <c r="D35" s="442"/>
      <c r="E35" s="431">
        <f>'Bell Wireline HIST p9'!N50</f>
        <v>2735010.1380113</v>
      </c>
      <c r="F35" s="402"/>
      <c r="G35" s="505">
        <f t="shared" si="3"/>
        <v>6.0284463883884419E-3</v>
      </c>
      <c r="H35" s="434" t="e">
        <f>(C35-F35)/F35</f>
        <v>#DIV/0!</v>
      </c>
      <c r="I35" s="425">
        <f>'Bell Wireline HIST p9'!E50</f>
        <v>2751498</v>
      </c>
      <c r="J35" s="443"/>
      <c r="K35" s="427">
        <f>'Bell Wireline HIST p9'!L50</f>
        <v>2735010.1380113</v>
      </c>
      <c r="L35" s="104"/>
      <c r="M35" s="505">
        <f t="shared" si="4"/>
        <v>6.0284463883884419E-3</v>
      </c>
      <c r="O35" s="640"/>
      <c r="P35" s="641"/>
      <c r="Q35" s="641"/>
    </row>
    <row r="36" spans="1:17" s="594" customFormat="1" ht="20.25" customHeight="1">
      <c r="A36" s="350" t="s">
        <v>316</v>
      </c>
      <c r="B36" s="83"/>
      <c r="C36" s="421">
        <f>'Bell Wireline HIST p9'!G51</f>
        <v>1988181</v>
      </c>
      <c r="D36" s="442"/>
      <c r="E36" s="431">
        <f>'Bell Wireline HIST p9'!N51</f>
        <v>1882441.1380113999</v>
      </c>
      <c r="F36" s="402"/>
      <c r="G36" s="505">
        <f t="shared" si="3"/>
        <v>5.6171669782091087E-2</v>
      </c>
      <c r="H36" s="434" t="e">
        <f>(C36-F36)/F36</f>
        <v>#DIV/0!</v>
      </c>
      <c r="I36" s="425">
        <f>'Bell Wireline HIST p9'!E51</f>
        <v>1988181</v>
      </c>
      <c r="J36" s="443"/>
      <c r="K36" s="427">
        <f>'Bell Wireline HIST p9'!L51</f>
        <v>1882441.1380113999</v>
      </c>
      <c r="L36" s="104"/>
      <c r="M36" s="505">
        <f t="shared" si="4"/>
        <v>5.6171669782091087E-2</v>
      </c>
      <c r="O36" s="640"/>
      <c r="P36" s="641"/>
      <c r="Q36" s="641"/>
    </row>
    <row r="37" spans="1:17" s="594" customFormat="1" ht="20.25" customHeight="1">
      <c r="A37" s="350" t="s">
        <v>221</v>
      </c>
      <c r="B37" s="83"/>
      <c r="C37" s="421">
        <f>'Bell Wireline HIST p9'!G52</f>
        <v>763317</v>
      </c>
      <c r="D37" s="442"/>
      <c r="E37" s="431">
        <f>'Bell Wireline HIST p9'!N52</f>
        <v>852568.9999999</v>
      </c>
      <c r="F37" s="402"/>
      <c r="G37" s="505">
        <f t="shared" si="3"/>
        <v>-0.1046859550369653</v>
      </c>
      <c r="H37" s="434"/>
      <c r="I37" s="425">
        <f>'Bell Wireline HIST p9'!E52</f>
        <v>763317</v>
      </c>
      <c r="J37" s="443"/>
      <c r="K37" s="427">
        <f>'Bell Wireline HIST p9'!N52</f>
        <v>852568.9999999</v>
      </c>
      <c r="L37" s="104"/>
      <c r="M37" s="505">
        <f t="shared" si="4"/>
        <v>-0.1046859550369653</v>
      </c>
      <c r="O37" s="640"/>
      <c r="P37" s="641"/>
      <c r="Q37" s="641"/>
    </row>
    <row r="38" spans="1:17" s="593" customFormat="1">
      <c r="A38" s="444" t="s">
        <v>298</v>
      </c>
      <c r="B38" s="445"/>
      <c r="C38" s="446"/>
      <c r="D38" s="417"/>
      <c r="E38" s="292"/>
      <c r="F38" s="292"/>
      <c r="G38" s="517"/>
      <c r="H38" s="419"/>
      <c r="I38" s="132"/>
      <c r="J38" s="417"/>
      <c r="K38" s="418"/>
      <c r="L38" s="292"/>
      <c r="M38" s="517"/>
      <c r="O38" s="640"/>
      <c r="P38" s="641"/>
      <c r="Q38" s="641"/>
    </row>
    <row r="39" spans="1:17" s="594" customFormat="1" ht="16.5">
      <c r="A39" s="420" t="s">
        <v>233</v>
      </c>
      <c r="B39" s="509"/>
      <c r="C39" s="510">
        <f>'Bell Wireline HIST p9'!G54</f>
        <v>-37878</v>
      </c>
      <c r="D39" s="442"/>
      <c r="E39" s="439">
        <f>'Bell Wireline HIST p9'!N54</f>
        <v>-40211</v>
      </c>
      <c r="F39" s="402"/>
      <c r="G39" s="505">
        <f t="shared" si="3"/>
        <v>5.8018950038546666E-2</v>
      </c>
      <c r="H39" s="434" t="e">
        <f>-(C39-F39)/F39</f>
        <v>#DIV/0!</v>
      </c>
      <c r="I39" s="510">
        <f>'Bell Wireline HIST p9'!E54</f>
        <v>-175788</v>
      </c>
      <c r="J39" s="442"/>
      <c r="K39" s="449">
        <f>'Bell Wireline HIST p9'!O54+'Bell Wireline HIST p9'!P54+'Bell Wireline HIST p9'!Q54+'Bell Wireline HIST p9'!N54</f>
        <v>-185327</v>
      </c>
      <c r="L39" s="402"/>
      <c r="M39" s="505">
        <f t="shared" si="4"/>
        <v>5.1471183367776958E-2</v>
      </c>
      <c r="O39" s="640"/>
      <c r="P39" s="641"/>
      <c r="Q39" s="641"/>
    </row>
    <row r="40" spans="1:17" s="594" customFormat="1" ht="21.75" customHeight="1" thickBot="1">
      <c r="A40" s="420" t="s">
        <v>317</v>
      </c>
      <c r="B40" s="509"/>
      <c r="C40" s="511">
        <f>'Bell Wireline HIST p9'!G55</f>
        <v>2190771</v>
      </c>
      <c r="D40" s="442"/>
      <c r="E40" s="439">
        <f>'Bell Wireline HIST p9'!N55</f>
        <v>2298605</v>
      </c>
      <c r="F40" s="402"/>
      <c r="G40" s="505">
        <f t="shared" si="3"/>
        <v>-4.6912801460015967E-2</v>
      </c>
      <c r="H40" s="434" t="e">
        <f>(C40-F40)/F40</f>
        <v>#DIV/0!</v>
      </c>
      <c r="I40" s="511">
        <f>'Bell Wireline HIST p9'!E55</f>
        <v>2190771</v>
      </c>
      <c r="J40" s="442"/>
      <c r="K40" s="431">
        <f>'Bell Wireline HIST p9'!N55</f>
        <v>2298605</v>
      </c>
      <c r="L40" s="402"/>
      <c r="M40" s="505">
        <f t="shared" si="4"/>
        <v>-4.6912801460015967E-2</v>
      </c>
      <c r="O40" s="640"/>
      <c r="P40" s="641"/>
      <c r="Q40" s="641"/>
    </row>
    <row r="41" spans="1:17" s="594" customFormat="1" ht="12.75" customHeight="1" thickTop="1">
      <c r="A41" s="447"/>
      <c r="B41" s="447"/>
      <c r="C41" s="448"/>
      <c r="D41" s="402"/>
      <c r="E41" s="449"/>
      <c r="F41" s="402"/>
      <c r="G41" s="433"/>
      <c r="H41" s="433"/>
      <c r="I41" s="448"/>
      <c r="J41" s="402"/>
      <c r="K41" s="412"/>
      <c r="L41" s="104"/>
      <c r="M41" s="294"/>
    </row>
    <row r="42" spans="1:17" s="595" customFormat="1" ht="16.5" customHeight="1">
      <c r="A42" s="1563" t="s">
        <v>76</v>
      </c>
      <c r="B42" s="1563"/>
      <c r="C42" s="1563"/>
      <c r="D42" s="1563"/>
      <c r="E42" s="1563"/>
      <c r="F42" s="1563"/>
      <c r="G42" s="1563"/>
      <c r="H42" s="1563"/>
      <c r="I42" s="1563"/>
      <c r="J42" s="1563"/>
      <c r="K42" s="1563"/>
      <c r="L42" s="1563"/>
      <c r="M42" s="885"/>
    </row>
    <row r="43" spans="1:17" ht="29.25" customHeight="1">
      <c r="A43" s="54" t="s">
        <v>242</v>
      </c>
      <c r="B43" s="1563" t="s">
        <v>333</v>
      </c>
      <c r="C43" s="1563"/>
      <c r="D43" s="1563"/>
      <c r="E43" s="1563"/>
      <c r="F43" s="1563"/>
      <c r="G43" s="1563"/>
      <c r="H43" s="1563"/>
      <c r="I43" s="1563"/>
      <c r="J43" s="1563"/>
      <c r="K43" s="1563"/>
      <c r="L43" s="1563"/>
      <c r="M43" s="1563"/>
      <c r="N43" s="627"/>
      <c r="O43" s="627"/>
    </row>
    <row r="44" spans="1:17" ht="16.5" customHeight="1">
      <c r="A44" s="54" t="s">
        <v>301</v>
      </c>
      <c r="B44" s="1563" t="s">
        <v>311</v>
      </c>
      <c r="C44" s="1563"/>
      <c r="D44" s="1563"/>
      <c r="E44" s="1563"/>
      <c r="F44" s="1563"/>
      <c r="G44" s="1563"/>
      <c r="H44" s="1563"/>
      <c r="I44" s="1563"/>
      <c r="J44" s="1563"/>
      <c r="K44" s="1563"/>
      <c r="L44" s="1563"/>
      <c r="M44" s="1563"/>
    </row>
    <row r="45" spans="1:17" ht="19.5" customHeight="1">
      <c r="A45" s="886"/>
      <c r="B45" s="1563"/>
      <c r="C45" s="1563"/>
      <c r="D45" s="1563"/>
      <c r="E45" s="1563"/>
      <c r="F45" s="1563"/>
      <c r="G45" s="1563"/>
      <c r="H45" s="1563"/>
      <c r="I45" s="1563"/>
      <c r="J45" s="1563"/>
      <c r="K45" s="1563"/>
      <c r="L45" s="1563"/>
      <c r="M45" s="1563"/>
    </row>
    <row r="66" spans="12:12">
      <c r="L66" s="651"/>
    </row>
  </sheetData>
  <mergeCells count="3">
    <mergeCell ref="A42:L42"/>
    <mergeCell ref="B43:M43"/>
    <mergeCell ref="B44:M45"/>
  </mergeCells>
  <printOptions horizontalCentered="1"/>
  <pageMargins left="0.51181102362204722" right="0.51181102362204722" top="0.51181102362204722" bottom="0.51181102362204722" header="0.51181102362204722" footer="0.51181102362204722"/>
  <pageSetup scale="63" firstPageNumber="2" orientation="landscape" useFirstPageNumber="1" r:id="rId1"/>
  <headerFooter>
    <oddFooter>&amp;R&amp;"Helvetica,Regular"&amp;12BCE Supplementary Financial Information - Fourth Quarter 2022 Page 8</oddFooter>
  </headerFooter>
  <customProperties>
    <customPr name="EpmWorksheetKeyString_GUID" r:id="rId2"/>
    <customPr name="FPMExcelClientCellBasedFunctionStatus" r:id="rId3"/>
    <customPr name="FPMExcelClientRefreshTime" r:id="rId4"/>
  </customProperties>
  <drawing r:id="rId5"/>
  <legacyDrawing r:id="rId6"/>
  <controls>
    <mc:AlternateContent xmlns:mc="http://schemas.openxmlformats.org/markup-compatibility/2006">
      <mc:Choice Requires="x14">
        <control shapeId="92161" r:id="rId7" name="FPMExcelClientSheetOptionstb1">
          <controlPr defaultSize="0" autoLine="0" r:id="rId8">
            <anchor moveWithCells="1" sizeWithCells="1">
              <from>
                <xdr:col>0</xdr:col>
                <xdr:colOff>0</xdr:colOff>
                <xdr:row>0</xdr:row>
                <xdr:rowOff>0</xdr:rowOff>
              </from>
              <to>
                <xdr:col>0</xdr:col>
                <xdr:colOff>76200</xdr:colOff>
                <xdr:row>0</xdr:row>
                <xdr:rowOff>9525</xdr:rowOff>
              </to>
            </anchor>
          </controlPr>
        </control>
      </mc:Choice>
      <mc:Fallback>
        <control shapeId="92161" r:id="rId7" name="FPMExcelClientSheetOptions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19</vt:i4>
      </vt:variant>
    </vt:vector>
  </HeadingPairs>
  <TitlesOfParts>
    <vt:vector size="46" baseType="lpstr">
      <vt:lpstr>Conso Validation</vt:lpstr>
      <vt:lpstr>Cover Page </vt:lpstr>
      <vt:lpstr>BCE Inc. IS Summary p2</vt:lpstr>
      <vt:lpstr>EPMFormattingSheet</vt:lpstr>
      <vt:lpstr>BCE Inc. IS HIST p3</vt:lpstr>
      <vt:lpstr>BCE Inc Seg Info Summary p4</vt:lpstr>
      <vt:lpstr>BCE Inc. Seg Info HIS p5</vt:lpstr>
      <vt:lpstr>BCE Inc. Seg Info HIST p5</vt:lpstr>
      <vt:lpstr>CTS HIST p6FMO-delete</vt:lpstr>
      <vt:lpstr>CTS Summary p6</vt:lpstr>
      <vt:lpstr>CTS HIST Info p7</vt:lpstr>
      <vt:lpstr>CTS Metrics Summary p8</vt:lpstr>
      <vt:lpstr>BCE Inc. Seg Info Summary p4</vt:lpstr>
      <vt:lpstr>Bell Wireless Summary p6</vt:lpstr>
      <vt:lpstr>Bell Wireless HIST p7</vt:lpstr>
      <vt:lpstr>Bell Wireline Summary p8</vt:lpstr>
      <vt:lpstr>Bell Wireline HIST p9</vt:lpstr>
      <vt:lpstr>CTS HIST Info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'BCE Inc Seg Info Summary p4'!Print_Area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HIST p5'!Print_Area</vt:lpstr>
      <vt:lpstr>'BCE Inc. Seg Info Summary p4'!Print_Area</vt:lpstr>
      <vt:lpstr>'Bell Wireless HIST p7'!Print_Area</vt:lpstr>
      <vt:lpstr>'Bell Wireless Summary p6'!Print_Area</vt:lpstr>
      <vt:lpstr>'Bell Wireline HIST p9'!Print_Area</vt:lpstr>
      <vt:lpstr>'Bell Wireline Summary p8'!Print_Area</vt:lpstr>
      <vt:lpstr>'Cover Page '!Print_Area</vt:lpstr>
      <vt:lpstr>'CTS HIST Info p7'!Print_Area</vt:lpstr>
      <vt:lpstr>'CTS HIST Info p9'!Print_Area</vt:lpstr>
      <vt:lpstr>'CTS HIST p6FMO-delete'!Print_Area</vt:lpstr>
      <vt:lpstr>'CTS Metrics Summary p8'!Print_Area</vt:lpstr>
      <vt:lpstr>'CTS Summary p6'!Print_Area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Andreev, Vladislav</cp:lastModifiedBy>
  <cp:lastPrinted>2024-04-30T19:17:28Z</cp:lastPrinted>
  <dcterms:created xsi:type="dcterms:W3CDTF">2015-02-17T20:15:54Z</dcterms:created>
  <dcterms:modified xsi:type="dcterms:W3CDTF">2024-05-01T20:48:11Z</dcterms:modified>
</cp:coreProperties>
</file>